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909" activeTab="0"/>
  </bookViews>
  <sheets>
    <sheet name="Dienststelle" sheetId="1" r:id="rId1"/>
    <sheet name="Geräte Dienststelle" sheetId="2" r:id="rId2"/>
    <sheet name="Fzg 01" sheetId="3" r:id="rId3"/>
    <sheet name="Fzg 02" sheetId="4" r:id="rId4"/>
    <sheet name="Fzg 03" sheetId="5" r:id="rId5"/>
    <sheet name="Fzg 04" sheetId="6" r:id="rId6"/>
    <sheet name="Fzg 05" sheetId="7" r:id="rId7"/>
    <sheet name="Fzg 06" sheetId="8" r:id="rId8"/>
    <sheet name="Fzg 07" sheetId="9" r:id="rId9"/>
    <sheet name="Fzg 08" sheetId="10" r:id="rId10"/>
    <sheet name="Fzg 09" sheetId="11" r:id="rId11"/>
    <sheet name="Fzg 10" sheetId="12" r:id="rId12"/>
    <sheet name="Personalstruktur" sheetId="13" r:id="rId13"/>
    <sheet name="Personalien FW" sheetId="14" r:id="rId14"/>
    <sheet name="Personalien Gde" sheetId="15" r:id="rId15"/>
    <sheet name="Mobilkommunikation" sheetId="16" r:id="rId16"/>
    <sheet name="Daten" sheetId="17" state="veryHidden" r:id="rId17"/>
    <sheet name="Fahrzeuge" sheetId="18" state="veryHidden" r:id="rId18"/>
    <sheet name="Auswertung" sheetId="19" state="veryHidden" r:id="rId19"/>
  </sheets>
  <definedNames/>
  <calcPr fullCalcOnLoad="1"/>
</workbook>
</file>

<file path=xl/comments1.xml><?xml version="1.0" encoding="utf-8"?>
<comments xmlns="http://schemas.openxmlformats.org/spreadsheetml/2006/main">
  <authors>
    <author/>
    <author>Bernd Leonardy</author>
    <author>weigandt_m</author>
  </authors>
  <commentList>
    <comment ref="A20" authorId="0">
      <text>
        <r>
          <rPr>
            <b/>
            <sz val="8"/>
            <color indexed="8"/>
            <rFont val="Times New Roman"/>
            <family val="1"/>
          </rPr>
          <t xml:space="preserve">Ort / Firma / Gelände:
</t>
        </r>
        <r>
          <rPr>
            <sz val="8"/>
            <color indexed="8"/>
            <rFont val="Times New Roman"/>
            <family val="1"/>
          </rPr>
          <t>Folgende Eintragungen sind richtig!
Ort "Aschaffenburg" - Stadtteil "Damm"
ergibt "Aschaffenburg"
Ort "Obernburg" - Firma "ICO"
ergibt "ICO"
Ort "Eschau" - Abrufplatz / Stellplatz
ergibt "Eschau"
Zusätzlich können hier Dienststellen in Freitext erfaßt werden, die nicht in der Auswahlliste enthalten sind.</t>
        </r>
      </text>
    </comment>
    <comment ref="A62" authorId="0">
      <text>
        <r>
          <rPr>
            <b/>
            <sz val="8"/>
            <color indexed="8"/>
            <rFont val="Times New Roman"/>
            <family val="1"/>
          </rPr>
          <t xml:space="preserve">Sonderalarmierung:
</t>
        </r>
        <r>
          <rPr>
            <sz val="8"/>
            <color indexed="8"/>
            <rFont val="Times New Roman"/>
            <family val="1"/>
          </rPr>
          <t xml:space="preserve">Kleinstalarm
</t>
        </r>
      </text>
    </comment>
    <comment ref="A63" authorId="0">
      <text>
        <r>
          <rPr>
            <b/>
            <sz val="8"/>
            <color indexed="8"/>
            <rFont val="Times New Roman"/>
            <family val="1"/>
          </rPr>
          <t xml:space="preserve">Truppalarmierung:
</t>
        </r>
        <r>
          <rPr>
            <sz val="8"/>
            <color indexed="8"/>
            <rFont val="Times New Roman"/>
            <family val="1"/>
          </rPr>
          <t xml:space="preserve">Kleinalarm ca. 1 – 5 FME
</t>
        </r>
      </text>
    </comment>
    <comment ref="A64" authorId="0">
      <text>
        <r>
          <rPr>
            <b/>
            <sz val="8"/>
            <color indexed="8"/>
            <rFont val="Times New Roman"/>
            <family val="1"/>
          </rPr>
          <t xml:space="preserve">Gruppenalarmierung:
</t>
        </r>
        <r>
          <rPr>
            <sz val="8"/>
            <color indexed="8"/>
            <rFont val="Times New Roman"/>
            <family val="1"/>
          </rPr>
          <t xml:space="preserve">ca. 6 – 15 FME
</t>
        </r>
      </text>
    </comment>
    <comment ref="A65" authorId="0">
      <text>
        <r>
          <rPr>
            <b/>
            <sz val="8"/>
            <color indexed="8"/>
            <rFont val="Times New Roman"/>
            <family val="1"/>
          </rPr>
          <t xml:space="preserve">Vollalarm:
</t>
        </r>
        <r>
          <rPr>
            <sz val="8"/>
            <color indexed="8"/>
            <rFont val="Times New Roman"/>
            <family val="1"/>
          </rPr>
          <t xml:space="preserve">&gt;15 FME
</t>
        </r>
      </text>
    </comment>
    <comment ref="A67" authorId="0">
      <text>
        <r>
          <rPr>
            <b/>
            <sz val="8"/>
            <color indexed="8"/>
            <rFont val="Times New Roman"/>
            <family val="1"/>
          </rPr>
          <t xml:space="preserve">Sirene ab:
</t>
        </r>
        <r>
          <rPr>
            <sz val="8"/>
            <color indexed="8"/>
            <rFont val="Times New Roman"/>
            <family val="1"/>
          </rPr>
          <t xml:space="preserve">Bitte rechts in den Felder auswählen, ab welchem Alarm die Sirene mit ausgelöst werden soll!
</t>
        </r>
      </text>
    </comment>
    <comment ref="A66" authorId="1">
      <text>
        <r>
          <rPr>
            <b/>
            <sz val="8"/>
            <rFont val="Tahoma"/>
            <family val="2"/>
          </rPr>
          <t>Sirenenalarm:</t>
        </r>
        <r>
          <rPr>
            <sz val="8"/>
            <rFont val="Tahoma"/>
            <family val="2"/>
          </rPr>
          <t xml:space="preserve">
Bitte die 5-Ton-Folge eintragen</t>
        </r>
      </text>
    </comment>
    <comment ref="A68" authorId="1">
      <text>
        <r>
          <rPr>
            <b/>
            <sz val="8"/>
            <rFont val="Tahoma"/>
            <family val="2"/>
          </rPr>
          <t>Sonstige FME:</t>
        </r>
        <r>
          <rPr>
            <sz val="8"/>
            <rFont val="Tahoma"/>
            <family val="2"/>
          </rPr>
          <t xml:space="preserve">
Hier bitte sonstige Funkmeldeempfänger eintragen</t>
        </r>
      </text>
    </comment>
    <comment ref="A21" authorId="1">
      <text>
        <r>
          <rPr>
            <b/>
            <sz val="8"/>
            <rFont val="Tahoma"/>
            <family val="2"/>
          </rPr>
          <t>Telefonnummer:</t>
        </r>
        <r>
          <rPr>
            <sz val="8"/>
            <rFont val="Tahoma"/>
            <family val="2"/>
          </rPr>
          <t xml:space="preserve">
Vorwahl / Ortsnetzkennzahl ohne Führende "0"</t>
        </r>
      </text>
    </comment>
    <comment ref="C6" authorId="1">
      <text>
        <r>
          <rPr>
            <b/>
            <sz val="9"/>
            <rFont val="Tahoma"/>
            <family val="2"/>
          </rPr>
          <t>Folgeblatt-Funktion:</t>
        </r>
        <r>
          <rPr>
            <sz val="8"/>
            <rFont val="Tahoma"/>
            <family val="2"/>
          </rPr>
          <t xml:space="preserve">
Sie haben mehr als 10 Fahrzeuge, dann erfassen Sie bitte die Daten: </t>
        </r>
        <r>
          <rPr>
            <i/>
            <u val="single"/>
            <sz val="8"/>
            <rFont val="Tahoma"/>
            <family val="2"/>
          </rPr>
          <t>Grunddaten</t>
        </r>
        <r>
          <rPr>
            <sz val="8"/>
            <rFont val="Tahoma"/>
            <family val="2"/>
          </rPr>
          <t xml:space="preserve"> und </t>
        </r>
        <r>
          <rPr>
            <i/>
            <u val="single"/>
            <sz val="8"/>
            <rFont val="Tahoma"/>
            <family val="2"/>
          </rPr>
          <t>Dienststelle</t>
        </r>
        <r>
          <rPr>
            <sz val="8"/>
            <rFont val="Tahoma"/>
            <family val="2"/>
          </rPr>
          <t xml:space="preserve"> erneut, jedoch </t>
        </r>
        <r>
          <rPr>
            <b/>
            <sz val="8"/>
            <rFont val="Tahoma"/>
            <family val="2"/>
          </rPr>
          <t>keine</t>
        </r>
        <r>
          <rPr>
            <sz val="8"/>
            <rFont val="Tahoma"/>
            <family val="2"/>
          </rPr>
          <t xml:space="preserve"> Ansprechpartner und </t>
        </r>
        <r>
          <rPr>
            <b/>
            <sz val="8"/>
            <rFont val="Tahoma"/>
            <family val="2"/>
          </rPr>
          <t>keine</t>
        </r>
        <r>
          <rPr>
            <sz val="8"/>
            <rFont val="Tahoma"/>
            <family val="2"/>
          </rPr>
          <t xml:space="preserve"> Geräte Dienststelle! Setzen Sie den Haken in das Kontroll-Kästchen der weiteren Blätter (nicht auf dem 1. Blatt mit den Ansprechpartner).
Anschließend erfassen Sie die fehlenden Fahrzeuge. Es ist möglich mehr als 1 Folgeblatt auszufüllen!</t>
        </r>
      </text>
    </comment>
    <comment ref="G6" authorId="1">
      <text>
        <r>
          <rPr>
            <b/>
            <sz val="8"/>
            <rFont val="Tahoma"/>
            <family val="2"/>
          </rPr>
          <t>Änderungen an Fahrzeugen:</t>
        </r>
        <r>
          <rPr>
            <sz val="8"/>
            <rFont val="Tahoma"/>
            <family val="2"/>
          </rPr>
          <t xml:space="preserve">
Bitte setzen Sie den Haken ist das Feld, welches Fahrzeug geändert wurde.</t>
        </r>
      </text>
    </comment>
    <comment ref="B21" authorId="2">
      <text>
        <r>
          <rPr>
            <b/>
            <sz val="10"/>
            <rFont val="Tahoma"/>
            <family val="2"/>
          </rPr>
          <t>Vorwahl</t>
        </r>
      </text>
    </comment>
    <comment ref="C21" authorId="2">
      <text>
        <r>
          <rPr>
            <b/>
            <sz val="10"/>
            <rFont val="Tahoma"/>
            <family val="2"/>
          </rPr>
          <t>Rufnummer</t>
        </r>
      </text>
    </comment>
    <comment ref="B23" authorId="2">
      <text>
        <r>
          <rPr>
            <b/>
            <sz val="10"/>
            <rFont val="Tahoma"/>
            <family val="2"/>
          </rPr>
          <t>Vorwahl</t>
        </r>
      </text>
    </comment>
    <comment ref="C23" authorId="2">
      <text>
        <r>
          <rPr>
            <b/>
            <sz val="10"/>
            <rFont val="Tahoma"/>
            <family val="2"/>
          </rPr>
          <t>Rufnummer</t>
        </r>
      </text>
    </comment>
    <comment ref="B22" authorId="2">
      <text>
        <r>
          <rPr>
            <b/>
            <sz val="10"/>
            <rFont val="Tahoma"/>
            <family val="2"/>
          </rPr>
          <t>Vorwahl</t>
        </r>
      </text>
    </comment>
    <comment ref="C22" authorId="2">
      <text>
        <r>
          <rPr>
            <b/>
            <sz val="10"/>
            <rFont val="Tahoma"/>
            <family val="2"/>
          </rPr>
          <t>Rufnummer</t>
        </r>
      </text>
    </comment>
    <comment ref="B37" authorId="2">
      <text>
        <r>
          <rPr>
            <b/>
            <sz val="10"/>
            <rFont val="Tahoma"/>
            <family val="2"/>
          </rPr>
          <t>Vorwahl</t>
        </r>
      </text>
    </comment>
    <comment ref="B38" authorId="2">
      <text>
        <r>
          <rPr>
            <b/>
            <sz val="10"/>
            <rFont val="Tahoma"/>
            <family val="2"/>
          </rPr>
          <t>Vorwahl</t>
        </r>
      </text>
    </comment>
    <comment ref="B39" authorId="2">
      <text>
        <r>
          <rPr>
            <b/>
            <sz val="10"/>
            <rFont val="Tahoma"/>
            <family val="2"/>
          </rPr>
          <t>Vorwahl</t>
        </r>
      </text>
    </comment>
    <comment ref="B40" authorId="2">
      <text>
        <r>
          <rPr>
            <b/>
            <sz val="10"/>
            <rFont val="Tahoma"/>
            <family val="2"/>
          </rPr>
          <t>Vorwahl</t>
        </r>
      </text>
    </comment>
    <comment ref="C37" authorId="2">
      <text>
        <r>
          <rPr>
            <b/>
            <sz val="10"/>
            <rFont val="Tahoma"/>
            <family val="2"/>
          </rPr>
          <t>Rufnummer</t>
        </r>
      </text>
    </comment>
    <comment ref="C38" authorId="2">
      <text>
        <r>
          <rPr>
            <b/>
            <sz val="10"/>
            <rFont val="Tahoma"/>
            <family val="2"/>
          </rPr>
          <t>Rufnummer</t>
        </r>
      </text>
    </comment>
    <comment ref="C39" authorId="2">
      <text>
        <r>
          <rPr>
            <b/>
            <sz val="10"/>
            <rFont val="Tahoma"/>
            <family val="2"/>
          </rPr>
          <t>Rufnummer</t>
        </r>
      </text>
    </comment>
    <comment ref="C40" authorId="2">
      <text>
        <r>
          <rPr>
            <b/>
            <sz val="10"/>
            <rFont val="Tahoma"/>
            <family val="2"/>
          </rPr>
          <t>Rufnummer</t>
        </r>
      </text>
    </comment>
    <comment ref="G37" authorId="2">
      <text>
        <r>
          <rPr>
            <b/>
            <sz val="10"/>
            <rFont val="Tahoma"/>
            <family val="2"/>
          </rPr>
          <t>Vorwahl</t>
        </r>
      </text>
    </comment>
    <comment ref="G38" authorId="2">
      <text>
        <r>
          <rPr>
            <b/>
            <sz val="10"/>
            <rFont val="Tahoma"/>
            <family val="2"/>
          </rPr>
          <t>Vorwahl</t>
        </r>
      </text>
    </comment>
    <comment ref="G39" authorId="2">
      <text>
        <r>
          <rPr>
            <b/>
            <sz val="10"/>
            <rFont val="Tahoma"/>
            <family val="2"/>
          </rPr>
          <t>Vorwahl</t>
        </r>
      </text>
    </comment>
    <comment ref="G40" authorId="2">
      <text>
        <r>
          <rPr>
            <b/>
            <sz val="10"/>
            <rFont val="Tahoma"/>
            <family val="2"/>
          </rPr>
          <t>Vorwahl</t>
        </r>
      </text>
    </comment>
    <comment ref="H37" authorId="2">
      <text>
        <r>
          <rPr>
            <b/>
            <sz val="10"/>
            <rFont val="Tahoma"/>
            <family val="2"/>
          </rPr>
          <t>Rufnummer</t>
        </r>
      </text>
    </comment>
    <comment ref="H38" authorId="2">
      <text>
        <r>
          <rPr>
            <b/>
            <sz val="10"/>
            <rFont val="Tahoma"/>
            <family val="2"/>
          </rPr>
          <t>Rufnummer</t>
        </r>
      </text>
    </comment>
    <comment ref="H39" authorId="2">
      <text>
        <r>
          <rPr>
            <b/>
            <sz val="10"/>
            <rFont val="Tahoma"/>
            <family val="2"/>
          </rPr>
          <t>Rufnummer</t>
        </r>
      </text>
    </comment>
    <comment ref="H40" authorId="2">
      <text>
        <r>
          <rPr>
            <b/>
            <sz val="10"/>
            <rFont val="Tahoma"/>
            <family val="2"/>
          </rPr>
          <t>Rufnummer</t>
        </r>
      </text>
    </comment>
    <comment ref="G41" authorId="2">
      <text>
        <r>
          <rPr>
            <b/>
            <sz val="10"/>
            <rFont val="Tahoma"/>
            <family val="2"/>
          </rPr>
          <t>Vorwahl</t>
        </r>
      </text>
    </comment>
    <comment ref="H41" authorId="2">
      <text>
        <r>
          <rPr>
            <b/>
            <sz val="10"/>
            <rFont val="Tahoma"/>
            <family val="2"/>
          </rPr>
          <t>Rufnummer</t>
        </r>
      </text>
    </comment>
    <comment ref="B52" authorId="2">
      <text>
        <r>
          <rPr>
            <b/>
            <sz val="10"/>
            <rFont val="Tahoma"/>
            <family val="2"/>
          </rPr>
          <t>Vorwahl</t>
        </r>
      </text>
    </comment>
    <comment ref="C52" authorId="2">
      <text>
        <r>
          <rPr>
            <b/>
            <sz val="10"/>
            <rFont val="Tahoma"/>
            <family val="2"/>
          </rPr>
          <t>Rufnummer</t>
        </r>
      </text>
    </comment>
    <comment ref="B53" authorId="2">
      <text>
        <r>
          <rPr>
            <b/>
            <sz val="10"/>
            <rFont val="Tahoma"/>
            <family val="2"/>
          </rPr>
          <t>Vorwahl</t>
        </r>
      </text>
    </comment>
    <comment ref="C53" authorId="2">
      <text>
        <r>
          <rPr>
            <b/>
            <sz val="10"/>
            <rFont val="Tahoma"/>
            <family val="2"/>
          </rPr>
          <t>Rufnummer</t>
        </r>
      </text>
    </comment>
    <comment ref="B54" authorId="2">
      <text>
        <r>
          <rPr>
            <b/>
            <sz val="10"/>
            <rFont val="Tahoma"/>
            <family val="2"/>
          </rPr>
          <t>Vorwahl</t>
        </r>
      </text>
    </comment>
    <comment ref="C54" authorId="2">
      <text>
        <r>
          <rPr>
            <b/>
            <sz val="10"/>
            <rFont val="Tahoma"/>
            <family val="2"/>
          </rPr>
          <t>Rufnummer</t>
        </r>
      </text>
    </comment>
    <comment ref="B55" authorId="2">
      <text>
        <r>
          <rPr>
            <b/>
            <sz val="10"/>
            <rFont val="Tahoma"/>
            <family val="2"/>
          </rPr>
          <t>Vorwahl</t>
        </r>
      </text>
    </comment>
    <comment ref="C55" authorId="2">
      <text>
        <r>
          <rPr>
            <b/>
            <sz val="10"/>
            <rFont val="Tahoma"/>
            <family val="2"/>
          </rPr>
          <t>Rufnummer</t>
        </r>
      </text>
    </comment>
    <comment ref="B56" authorId="2">
      <text>
        <r>
          <rPr>
            <b/>
            <sz val="10"/>
            <rFont val="Tahoma"/>
            <family val="2"/>
          </rPr>
          <t>Vorwahl</t>
        </r>
      </text>
    </comment>
    <comment ref="C56" authorId="2">
      <text>
        <r>
          <rPr>
            <b/>
            <sz val="10"/>
            <rFont val="Tahoma"/>
            <family val="2"/>
          </rPr>
          <t>Rufnummer</t>
        </r>
      </text>
    </comment>
    <comment ref="G52" authorId="2">
      <text>
        <r>
          <rPr>
            <b/>
            <sz val="10"/>
            <rFont val="Tahoma"/>
            <family val="2"/>
          </rPr>
          <t>Vorwahl</t>
        </r>
      </text>
    </comment>
    <comment ref="H52" authorId="2">
      <text>
        <r>
          <rPr>
            <b/>
            <sz val="10"/>
            <rFont val="Tahoma"/>
            <family val="2"/>
          </rPr>
          <t>Rufnummer</t>
        </r>
      </text>
    </comment>
    <comment ref="G53" authorId="2">
      <text>
        <r>
          <rPr>
            <b/>
            <sz val="10"/>
            <rFont val="Tahoma"/>
            <family val="2"/>
          </rPr>
          <t>Vorwahl</t>
        </r>
      </text>
    </comment>
    <comment ref="H53" authorId="2">
      <text>
        <r>
          <rPr>
            <b/>
            <sz val="10"/>
            <rFont val="Tahoma"/>
            <family val="2"/>
          </rPr>
          <t>Rufnummer</t>
        </r>
      </text>
    </comment>
    <comment ref="G54" authorId="2">
      <text>
        <r>
          <rPr>
            <b/>
            <sz val="10"/>
            <rFont val="Tahoma"/>
            <family val="2"/>
          </rPr>
          <t>Vorwahl</t>
        </r>
      </text>
    </comment>
    <comment ref="H54" authorId="2">
      <text>
        <r>
          <rPr>
            <b/>
            <sz val="10"/>
            <rFont val="Tahoma"/>
            <family val="2"/>
          </rPr>
          <t>Rufnummer</t>
        </r>
      </text>
    </comment>
    <comment ref="G55" authorId="2">
      <text>
        <r>
          <rPr>
            <b/>
            <sz val="10"/>
            <rFont val="Tahoma"/>
            <family val="2"/>
          </rPr>
          <t>Vorwahl</t>
        </r>
      </text>
    </comment>
    <comment ref="H55" authorId="2">
      <text>
        <r>
          <rPr>
            <b/>
            <sz val="10"/>
            <rFont val="Tahoma"/>
            <family val="2"/>
          </rPr>
          <t>Rufnummer</t>
        </r>
      </text>
    </comment>
    <comment ref="G56" authorId="2">
      <text>
        <r>
          <rPr>
            <b/>
            <sz val="10"/>
            <rFont val="Tahoma"/>
            <family val="2"/>
          </rPr>
          <t>Vorwahl</t>
        </r>
      </text>
    </comment>
    <comment ref="H56" authorId="2">
      <text>
        <r>
          <rPr>
            <b/>
            <sz val="10"/>
            <rFont val="Tahoma"/>
            <family val="2"/>
          </rPr>
          <t>Rufnummer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14.xml><?xml version="1.0" encoding="utf-8"?>
<comments xmlns="http://schemas.openxmlformats.org/spreadsheetml/2006/main">
  <authors>
    <author>weigandt_m</author>
  </authors>
  <commentList>
    <comment ref="B12" authorId="0">
      <text>
        <r>
          <rPr>
            <b/>
            <sz val="10"/>
            <rFont val="Tahoma"/>
            <family val="2"/>
          </rPr>
          <t>Vorwahl</t>
        </r>
      </text>
    </comment>
    <comment ref="C12" authorId="0">
      <text>
        <r>
          <rPr>
            <b/>
            <sz val="10"/>
            <rFont val="Tahoma"/>
            <family val="2"/>
          </rPr>
          <t>Rufnummer</t>
        </r>
      </text>
    </comment>
    <comment ref="G12" authorId="0">
      <text>
        <r>
          <rPr>
            <b/>
            <sz val="10"/>
            <rFont val="Tahoma"/>
            <family val="2"/>
          </rPr>
          <t>Vorwahl</t>
        </r>
      </text>
    </comment>
    <comment ref="H12" authorId="0">
      <text>
        <r>
          <rPr>
            <b/>
            <sz val="10"/>
            <rFont val="Tahoma"/>
            <family val="2"/>
          </rPr>
          <t>Rufnummer</t>
        </r>
      </text>
    </comment>
    <comment ref="B13" authorId="0">
      <text>
        <r>
          <rPr>
            <b/>
            <sz val="10"/>
            <rFont val="Tahoma"/>
            <family val="2"/>
          </rPr>
          <t>Vorwahl</t>
        </r>
      </text>
    </comment>
    <comment ref="C13" authorId="0">
      <text>
        <r>
          <rPr>
            <b/>
            <sz val="10"/>
            <rFont val="Tahoma"/>
            <family val="2"/>
          </rPr>
          <t>Rufnummer</t>
        </r>
      </text>
    </comment>
    <comment ref="G13" authorId="0">
      <text>
        <r>
          <rPr>
            <b/>
            <sz val="10"/>
            <rFont val="Tahoma"/>
            <family val="2"/>
          </rPr>
          <t>Vorwahl</t>
        </r>
      </text>
    </comment>
    <comment ref="H13" authorId="0">
      <text>
        <r>
          <rPr>
            <b/>
            <sz val="10"/>
            <rFont val="Tahoma"/>
            <family val="2"/>
          </rPr>
          <t>Rufnummer</t>
        </r>
      </text>
    </comment>
    <comment ref="B14" authorId="0">
      <text>
        <r>
          <rPr>
            <b/>
            <sz val="10"/>
            <rFont val="Tahoma"/>
            <family val="2"/>
          </rPr>
          <t>Vorwahl</t>
        </r>
      </text>
    </comment>
    <comment ref="C14" authorId="0">
      <text>
        <r>
          <rPr>
            <b/>
            <sz val="10"/>
            <rFont val="Tahoma"/>
            <family val="2"/>
          </rPr>
          <t>Rufnummer</t>
        </r>
      </text>
    </comment>
    <comment ref="G14" authorId="0">
      <text>
        <r>
          <rPr>
            <b/>
            <sz val="10"/>
            <rFont val="Tahoma"/>
            <family val="2"/>
          </rPr>
          <t>Vorwahl</t>
        </r>
      </text>
    </comment>
    <comment ref="H14" authorId="0">
      <text>
        <r>
          <rPr>
            <b/>
            <sz val="10"/>
            <rFont val="Tahoma"/>
            <family val="2"/>
          </rPr>
          <t>Rufnummer</t>
        </r>
      </text>
    </comment>
    <comment ref="B15" authorId="0">
      <text>
        <r>
          <rPr>
            <b/>
            <sz val="10"/>
            <rFont val="Tahoma"/>
            <family val="2"/>
          </rPr>
          <t>Vorwahl</t>
        </r>
      </text>
    </comment>
    <comment ref="C15" authorId="0">
      <text>
        <r>
          <rPr>
            <b/>
            <sz val="10"/>
            <rFont val="Tahoma"/>
            <family val="2"/>
          </rPr>
          <t>Rufnummer</t>
        </r>
      </text>
    </comment>
    <comment ref="G15" authorId="0">
      <text>
        <r>
          <rPr>
            <b/>
            <sz val="10"/>
            <rFont val="Tahoma"/>
            <family val="2"/>
          </rPr>
          <t>Vorwahl</t>
        </r>
      </text>
    </comment>
    <comment ref="H15" authorId="0">
      <text>
        <r>
          <rPr>
            <b/>
            <sz val="10"/>
            <rFont val="Tahoma"/>
            <family val="2"/>
          </rPr>
          <t>Rufnummer</t>
        </r>
      </text>
    </comment>
    <comment ref="G16" authorId="0">
      <text>
        <r>
          <rPr>
            <b/>
            <sz val="10"/>
            <rFont val="Tahoma"/>
            <family val="2"/>
          </rPr>
          <t>Vorwahl</t>
        </r>
      </text>
    </comment>
    <comment ref="H16" authorId="0">
      <text>
        <r>
          <rPr>
            <b/>
            <sz val="10"/>
            <rFont val="Tahoma"/>
            <family val="2"/>
          </rPr>
          <t>Rufnummer</t>
        </r>
      </text>
    </comment>
    <comment ref="B27" authorId="0">
      <text>
        <r>
          <rPr>
            <b/>
            <sz val="10"/>
            <rFont val="Tahoma"/>
            <family val="2"/>
          </rPr>
          <t>Vorwahl</t>
        </r>
      </text>
    </comment>
    <comment ref="C27" authorId="0">
      <text>
        <r>
          <rPr>
            <b/>
            <sz val="10"/>
            <rFont val="Tahoma"/>
            <family val="2"/>
          </rPr>
          <t>Rufnummer</t>
        </r>
      </text>
    </comment>
    <comment ref="G27" authorId="0">
      <text>
        <r>
          <rPr>
            <b/>
            <sz val="10"/>
            <rFont val="Tahoma"/>
            <family val="2"/>
          </rPr>
          <t>Vorwahl</t>
        </r>
      </text>
    </comment>
    <comment ref="H27" authorId="0">
      <text>
        <r>
          <rPr>
            <b/>
            <sz val="10"/>
            <rFont val="Tahoma"/>
            <family val="2"/>
          </rPr>
          <t>Rufnummer</t>
        </r>
      </text>
    </comment>
    <comment ref="B28" authorId="0">
      <text>
        <r>
          <rPr>
            <b/>
            <sz val="10"/>
            <rFont val="Tahoma"/>
            <family val="2"/>
          </rPr>
          <t>Vorwahl</t>
        </r>
      </text>
    </comment>
    <comment ref="C28" authorId="0">
      <text>
        <r>
          <rPr>
            <b/>
            <sz val="10"/>
            <rFont val="Tahoma"/>
            <family val="2"/>
          </rPr>
          <t>Rufnummer</t>
        </r>
      </text>
    </comment>
    <comment ref="G28" authorId="0">
      <text>
        <r>
          <rPr>
            <b/>
            <sz val="10"/>
            <rFont val="Tahoma"/>
            <family val="2"/>
          </rPr>
          <t>Vorwahl</t>
        </r>
      </text>
    </comment>
    <comment ref="H28" authorId="0">
      <text>
        <r>
          <rPr>
            <b/>
            <sz val="10"/>
            <rFont val="Tahoma"/>
            <family val="2"/>
          </rPr>
          <t>Rufnummer</t>
        </r>
      </text>
    </comment>
    <comment ref="B29" authorId="0">
      <text>
        <r>
          <rPr>
            <b/>
            <sz val="10"/>
            <rFont val="Tahoma"/>
            <family val="2"/>
          </rPr>
          <t>Vorwahl</t>
        </r>
      </text>
    </comment>
    <comment ref="C29" authorId="0">
      <text>
        <r>
          <rPr>
            <b/>
            <sz val="10"/>
            <rFont val="Tahoma"/>
            <family val="2"/>
          </rPr>
          <t>Rufnummer</t>
        </r>
      </text>
    </comment>
    <comment ref="G29" authorId="0">
      <text>
        <r>
          <rPr>
            <b/>
            <sz val="10"/>
            <rFont val="Tahoma"/>
            <family val="2"/>
          </rPr>
          <t>Vorwahl</t>
        </r>
      </text>
    </comment>
    <comment ref="H29" authorId="0">
      <text>
        <r>
          <rPr>
            <b/>
            <sz val="10"/>
            <rFont val="Tahoma"/>
            <family val="2"/>
          </rPr>
          <t>Rufnummer</t>
        </r>
      </text>
    </comment>
    <comment ref="B30" authorId="0">
      <text>
        <r>
          <rPr>
            <b/>
            <sz val="10"/>
            <rFont val="Tahoma"/>
            <family val="2"/>
          </rPr>
          <t>Vorwahl</t>
        </r>
      </text>
    </comment>
    <comment ref="C30" authorId="0">
      <text>
        <r>
          <rPr>
            <b/>
            <sz val="10"/>
            <rFont val="Tahoma"/>
            <family val="2"/>
          </rPr>
          <t>Rufnummer</t>
        </r>
      </text>
    </comment>
    <comment ref="G30" authorId="0">
      <text>
        <r>
          <rPr>
            <b/>
            <sz val="10"/>
            <rFont val="Tahoma"/>
            <family val="2"/>
          </rPr>
          <t>Vorwahl</t>
        </r>
      </text>
    </comment>
    <comment ref="H30" authorId="0">
      <text>
        <r>
          <rPr>
            <b/>
            <sz val="10"/>
            <rFont val="Tahoma"/>
            <family val="2"/>
          </rPr>
          <t>Rufnummer</t>
        </r>
      </text>
    </comment>
    <comment ref="B31" authorId="0">
      <text>
        <r>
          <rPr>
            <b/>
            <sz val="10"/>
            <rFont val="Tahoma"/>
            <family val="2"/>
          </rPr>
          <t>Vorwahl</t>
        </r>
      </text>
    </comment>
    <comment ref="C31" authorId="0">
      <text>
        <r>
          <rPr>
            <b/>
            <sz val="10"/>
            <rFont val="Tahoma"/>
            <family val="2"/>
          </rPr>
          <t>Rufnummer</t>
        </r>
      </text>
    </comment>
    <comment ref="G31" authorId="0">
      <text>
        <r>
          <rPr>
            <b/>
            <sz val="10"/>
            <rFont val="Tahoma"/>
            <family val="2"/>
          </rPr>
          <t>Vorwahl</t>
        </r>
      </text>
    </comment>
    <comment ref="H31" authorId="0">
      <text>
        <r>
          <rPr>
            <b/>
            <sz val="10"/>
            <rFont val="Tahoma"/>
            <family val="2"/>
          </rPr>
          <t>Rufnummer</t>
        </r>
      </text>
    </comment>
    <comment ref="B43" authorId="0">
      <text>
        <r>
          <rPr>
            <b/>
            <sz val="10"/>
            <rFont val="Tahoma"/>
            <family val="2"/>
          </rPr>
          <t>Vorwahl</t>
        </r>
      </text>
    </comment>
    <comment ref="C43" authorId="0">
      <text>
        <r>
          <rPr>
            <b/>
            <sz val="10"/>
            <rFont val="Tahoma"/>
            <family val="2"/>
          </rPr>
          <t>Rufnummer</t>
        </r>
      </text>
    </comment>
    <comment ref="G43" authorId="0">
      <text>
        <r>
          <rPr>
            <b/>
            <sz val="10"/>
            <rFont val="Tahoma"/>
            <family val="2"/>
          </rPr>
          <t>Vorwahl</t>
        </r>
      </text>
    </comment>
    <comment ref="H43" authorId="0">
      <text>
        <r>
          <rPr>
            <b/>
            <sz val="10"/>
            <rFont val="Tahoma"/>
            <family val="2"/>
          </rPr>
          <t>Rufnummer</t>
        </r>
      </text>
    </comment>
    <comment ref="B44" authorId="0">
      <text>
        <r>
          <rPr>
            <b/>
            <sz val="10"/>
            <rFont val="Tahoma"/>
            <family val="2"/>
          </rPr>
          <t>Vorwahl</t>
        </r>
      </text>
    </comment>
    <comment ref="C44" authorId="0">
      <text>
        <r>
          <rPr>
            <b/>
            <sz val="10"/>
            <rFont val="Tahoma"/>
            <family val="2"/>
          </rPr>
          <t>Rufnummer</t>
        </r>
      </text>
    </comment>
    <comment ref="G44" authorId="0">
      <text>
        <r>
          <rPr>
            <b/>
            <sz val="10"/>
            <rFont val="Tahoma"/>
            <family val="2"/>
          </rPr>
          <t>Vorwahl</t>
        </r>
      </text>
    </comment>
    <comment ref="H44" authorId="0">
      <text>
        <r>
          <rPr>
            <b/>
            <sz val="10"/>
            <rFont val="Tahoma"/>
            <family val="2"/>
          </rPr>
          <t>Rufnummer</t>
        </r>
      </text>
    </comment>
    <comment ref="B45" authorId="0">
      <text>
        <r>
          <rPr>
            <b/>
            <sz val="10"/>
            <rFont val="Tahoma"/>
            <family val="2"/>
          </rPr>
          <t>Vorwahl</t>
        </r>
      </text>
    </comment>
    <comment ref="C45" authorId="0">
      <text>
        <r>
          <rPr>
            <b/>
            <sz val="10"/>
            <rFont val="Tahoma"/>
            <family val="2"/>
          </rPr>
          <t>Rufnummer</t>
        </r>
      </text>
    </comment>
    <comment ref="G45" authorId="0">
      <text>
        <r>
          <rPr>
            <b/>
            <sz val="10"/>
            <rFont val="Tahoma"/>
            <family val="2"/>
          </rPr>
          <t>Vorwahl</t>
        </r>
      </text>
    </comment>
    <comment ref="H45" authorId="0">
      <text>
        <r>
          <rPr>
            <b/>
            <sz val="10"/>
            <rFont val="Tahoma"/>
            <family val="2"/>
          </rPr>
          <t>Rufnummer</t>
        </r>
      </text>
    </comment>
    <comment ref="B46" authorId="0">
      <text>
        <r>
          <rPr>
            <b/>
            <sz val="10"/>
            <rFont val="Tahoma"/>
            <family val="2"/>
          </rPr>
          <t>Vorwahl</t>
        </r>
      </text>
    </comment>
    <comment ref="C46" authorId="0">
      <text>
        <r>
          <rPr>
            <b/>
            <sz val="10"/>
            <rFont val="Tahoma"/>
            <family val="2"/>
          </rPr>
          <t>Rufnummer</t>
        </r>
      </text>
    </comment>
    <comment ref="G46" authorId="0">
      <text>
        <r>
          <rPr>
            <b/>
            <sz val="10"/>
            <rFont val="Tahoma"/>
            <family val="2"/>
          </rPr>
          <t>Vorwahl</t>
        </r>
      </text>
    </comment>
    <comment ref="H46" authorId="0">
      <text>
        <r>
          <rPr>
            <b/>
            <sz val="10"/>
            <rFont val="Tahoma"/>
            <family val="2"/>
          </rPr>
          <t>Rufnummer</t>
        </r>
      </text>
    </comment>
    <comment ref="G47" authorId="0">
      <text>
        <r>
          <rPr>
            <b/>
            <sz val="10"/>
            <rFont val="Tahoma"/>
            <family val="2"/>
          </rPr>
          <t>Vorwahl</t>
        </r>
      </text>
    </comment>
    <comment ref="H47" authorId="0">
      <text>
        <r>
          <rPr>
            <b/>
            <sz val="10"/>
            <rFont val="Tahoma"/>
            <family val="2"/>
          </rPr>
          <t>Rufnummer</t>
        </r>
      </text>
    </comment>
    <comment ref="B58" authorId="0">
      <text>
        <r>
          <rPr>
            <b/>
            <sz val="10"/>
            <rFont val="Tahoma"/>
            <family val="2"/>
          </rPr>
          <t>Vorwahl</t>
        </r>
      </text>
    </comment>
    <comment ref="C58" authorId="0">
      <text>
        <r>
          <rPr>
            <b/>
            <sz val="10"/>
            <rFont val="Tahoma"/>
            <family val="2"/>
          </rPr>
          <t>Rufnummer</t>
        </r>
      </text>
    </comment>
    <comment ref="G58" authorId="0">
      <text>
        <r>
          <rPr>
            <b/>
            <sz val="10"/>
            <rFont val="Tahoma"/>
            <family val="2"/>
          </rPr>
          <t>Vorwahl</t>
        </r>
      </text>
    </comment>
    <comment ref="H58" authorId="0">
      <text>
        <r>
          <rPr>
            <b/>
            <sz val="10"/>
            <rFont val="Tahoma"/>
            <family val="2"/>
          </rPr>
          <t>Rufnummer</t>
        </r>
      </text>
    </comment>
    <comment ref="B59" authorId="0">
      <text>
        <r>
          <rPr>
            <b/>
            <sz val="10"/>
            <rFont val="Tahoma"/>
            <family val="2"/>
          </rPr>
          <t>Vorwahl</t>
        </r>
      </text>
    </comment>
    <comment ref="C59" authorId="0">
      <text>
        <r>
          <rPr>
            <b/>
            <sz val="10"/>
            <rFont val="Tahoma"/>
            <family val="2"/>
          </rPr>
          <t>Rufnummer</t>
        </r>
      </text>
    </comment>
    <comment ref="G59" authorId="0">
      <text>
        <r>
          <rPr>
            <b/>
            <sz val="10"/>
            <rFont val="Tahoma"/>
            <family val="2"/>
          </rPr>
          <t>Vorwahl</t>
        </r>
      </text>
    </comment>
    <comment ref="H59" authorId="0">
      <text>
        <r>
          <rPr>
            <b/>
            <sz val="10"/>
            <rFont val="Tahoma"/>
            <family val="2"/>
          </rPr>
          <t>Rufnummer</t>
        </r>
      </text>
    </comment>
    <comment ref="B60" authorId="0">
      <text>
        <r>
          <rPr>
            <b/>
            <sz val="10"/>
            <rFont val="Tahoma"/>
            <family val="2"/>
          </rPr>
          <t>Vorwahl</t>
        </r>
      </text>
    </comment>
    <comment ref="C60" authorId="0">
      <text>
        <r>
          <rPr>
            <b/>
            <sz val="10"/>
            <rFont val="Tahoma"/>
            <family val="2"/>
          </rPr>
          <t>Rufnummer</t>
        </r>
      </text>
    </comment>
    <comment ref="G60" authorId="0">
      <text>
        <r>
          <rPr>
            <b/>
            <sz val="10"/>
            <rFont val="Tahoma"/>
            <family val="2"/>
          </rPr>
          <t>Vorwahl</t>
        </r>
      </text>
    </comment>
    <comment ref="H60" authorId="0">
      <text>
        <r>
          <rPr>
            <b/>
            <sz val="10"/>
            <rFont val="Tahoma"/>
            <family val="2"/>
          </rPr>
          <t>Rufnummer</t>
        </r>
      </text>
    </comment>
    <comment ref="B61" authorId="0">
      <text>
        <r>
          <rPr>
            <b/>
            <sz val="10"/>
            <rFont val="Tahoma"/>
            <family val="2"/>
          </rPr>
          <t>Vorwahl</t>
        </r>
      </text>
    </comment>
    <comment ref="C61" authorId="0">
      <text>
        <r>
          <rPr>
            <b/>
            <sz val="10"/>
            <rFont val="Tahoma"/>
            <family val="2"/>
          </rPr>
          <t>Rufnummer</t>
        </r>
      </text>
    </comment>
    <comment ref="G61" authorId="0">
      <text>
        <r>
          <rPr>
            <b/>
            <sz val="10"/>
            <rFont val="Tahoma"/>
            <family val="2"/>
          </rPr>
          <t>Vorwahl</t>
        </r>
      </text>
    </comment>
    <comment ref="H61" authorId="0">
      <text>
        <r>
          <rPr>
            <b/>
            <sz val="10"/>
            <rFont val="Tahoma"/>
            <family val="2"/>
          </rPr>
          <t>Rufnummer</t>
        </r>
      </text>
    </comment>
    <comment ref="B62" authorId="0">
      <text>
        <r>
          <rPr>
            <b/>
            <sz val="10"/>
            <rFont val="Tahoma"/>
            <family val="2"/>
          </rPr>
          <t>Vorwahl</t>
        </r>
      </text>
    </comment>
    <comment ref="C62" authorId="0">
      <text>
        <r>
          <rPr>
            <b/>
            <sz val="10"/>
            <rFont val="Tahoma"/>
            <family val="2"/>
          </rPr>
          <t>Rufnummer</t>
        </r>
      </text>
    </comment>
    <comment ref="G62" authorId="0">
      <text>
        <r>
          <rPr>
            <b/>
            <sz val="10"/>
            <rFont val="Tahoma"/>
            <family val="2"/>
          </rPr>
          <t>Vorwahl</t>
        </r>
      </text>
    </comment>
    <comment ref="H62" authorId="0">
      <text>
        <r>
          <rPr>
            <b/>
            <sz val="10"/>
            <rFont val="Tahoma"/>
            <family val="2"/>
          </rPr>
          <t>Rufnummer</t>
        </r>
      </text>
    </comment>
    <comment ref="K12" authorId="0">
      <text>
        <r>
          <rPr>
            <b/>
            <sz val="10"/>
            <rFont val="Tahoma"/>
            <family val="2"/>
          </rPr>
          <t>Vorwahl</t>
        </r>
      </text>
    </comment>
    <comment ref="L12" authorId="0">
      <text>
        <r>
          <rPr>
            <b/>
            <sz val="10"/>
            <rFont val="Tahoma"/>
            <family val="2"/>
          </rPr>
          <t>Rufnummer</t>
        </r>
      </text>
    </comment>
    <comment ref="K13" authorId="0">
      <text>
        <r>
          <rPr>
            <b/>
            <sz val="10"/>
            <rFont val="Tahoma"/>
            <family val="2"/>
          </rPr>
          <t>Vorwahl</t>
        </r>
      </text>
    </comment>
    <comment ref="L13" authorId="0">
      <text>
        <r>
          <rPr>
            <b/>
            <sz val="10"/>
            <rFont val="Tahoma"/>
            <family val="2"/>
          </rPr>
          <t>Rufnummer</t>
        </r>
      </text>
    </comment>
    <comment ref="K14" authorId="0">
      <text>
        <r>
          <rPr>
            <b/>
            <sz val="10"/>
            <rFont val="Tahoma"/>
            <family val="2"/>
          </rPr>
          <t>Vorwahl</t>
        </r>
      </text>
    </comment>
    <comment ref="L14" authorId="0">
      <text>
        <r>
          <rPr>
            <b/>
            <sz val="10"/>
            <rFont val="Tahoma"/>
            <family val="2"/>
          </rPr>
          <t>Rufnummer</t>
        </r>
      </text>
    </comment>
    <comment ref="K15" authorId="0">
      <text>
        <r>
          <rPr>
            <b/>
            <sz val="10"/>
            <rFont val="Tahoma"/>
            <family val="2"/>
          </rPr>
          <t>Vorwahl</t>
        </r>
      </text>
    </comment>
    <comment ref="L15" authorId="0">
      <text>
        <r>
          <rPr>
            <b/>
            <sz val="10"/>
            <rFont val="Tahoma"/>
            <family val="2"/>
          </rPr>
          <t>Rufnummer</t>
        </r>
      </text>
    </comment>
    <comment ref="K16" authorId="0">
      <text>
        <r>
          <rPr>
            <b/>
            <sz val="10"/>
            <rFont val="Tahoma"/>
            <family val="2"/>
          </rPr>
          <t>Vorwahl</t>
        </r>
      </text>
    </comment>
    <comment ref="L16" authorId="0">
      <text>
        <r>
          <rPr>
            <b/>
            <sz val="10"/>
            <rFont val="Tahoma"/>
            <family val="2"/>
          </rPr>
          <t>Rufnummer</t>
        </r>
      </text>
    </comment>
    <comment ref="K27" authorId="0">
      <text>
        <r>
          <rPr>
            <b/>
            <sz val="10"/>
            <rFont val="Tahoma"/>
            <family val="2"/>
          </rPr>
          <t>Vorwahl</t>
        </r>
      </text>
    </comment>
    <comment ref="L27" authorId="0">
      <text>
        <r>
          <rPr>
            <b/>
            <sz val="10"/>
            <rFont val="Tahoma"/>
            <family val="2"/>
          </rPr>
          <t>Rufnummer</t>
        </r>
      </text>
    </comment>
    <comment ref="K28" authorId="0">
      <text>
        <r>
          <rPr>
            <b/>
            <sz val="10"/>
            <rFont val="Tahoma"/>
            <family val="2"/>
          </rPr>
          <t>Vorwahl</t>
        </r>
      </text>
    </comment>
    <comment ref="L28" authorId="0">
      <text>
        <r>
          <rPr>
            <b/>
            <sz val="10"/>
            <rFont val="Tahoma"/>
            <family val="2"/>
          </rPr>
          <t>Rufnummer</t>
        </r>
      </text>
    </comment>
    <comment ref="K29" authorId="0">
      <text>
        <r>
          <rPr>
            <b/>
            <sz val="10"/>
            <rFont val="Tahoma"/>
            <family val="2"/>
          </rPr>
          <t>Vorwahl</t>
        </r>
      </text>
    </comment>
    <comment ref="L29" authorId="0">
      <text>
        <r>
          <rPr>
            <b/>
            <sz val="10"/>
            <rFont val="Tahoma"/>
            <family val="2"/>
          </rPr>
          <t>Rufnummer</t>
        </r>
      </text>
    </comment>
    <comment ref="K30" authorId="0">
      <text>
        <r>
          <rPr>
            <b/>
            <sz val="10"/>
            <rFont val="Tahoma"/>
            <family val="2"/>
          </rPr>
          <t>Vorwahl</t>
        </r>
      </text>
    </comment>
    <comment ref="L30" authorId="0">
      <text>
        <r>
          <rPr>
            <b/>
            <sz val="10"/>
            <rFont val="Tahoma"/>
            <family val="2"/>
          </rPr>
          <t>Rufnummer</t>
        </r>
      </text>
    </comment>
    <comment ref="K31" authorId="0">
      <text>
        <r>
          <rPr>
            <b/>
            <sz val="10"/>
            <rFont val="Tahoma"/>
            <family val="2"/>
          </rPr>
          <t>Vorwahl</t>
        </r>
      </text>
    </comment>
    <comment ref="L31" authorId="0">
      <text>
        <r>
          <rPr>
            <b/>
            <sz val="10"/>
            <rFont val="Tahoma"/>
            <family val="2"/>
          </rPr>
          <t>Rufnummer</t>
        </r>
      </text>
    </comment>
    <comment ref="O12" authorId="0">
      <text>
        <r>
          <rPr>
            <b/>
            <sz val="10"/>
            <rFont val="Tahoma"/>
            <family val="2"/>
          </rPr>
          <t>Vorwahl</t>
        </r>
      </text>
    </comment>
    <comment ref="P12" authorId="0">
      <text>
        <r>
          <rPr>
            <b/>
            <sz val="10"/>
            <rFont val="Tahoma"/>
            <family val="2"/>
          </rPr>
          <t>Rufnummer</t>
        </r>
      </text>
    </comment>
    <comment ref="O13" authorId="0">
      <text>
        <r>
          <rPr>
            <b/>
            <sz val="10"/>
            <rFont val="Tahoma"/>
            <family val="2"/>
          </rPr>
          <t>Vorwahl</t>
        </r>
      </text>
    </comment>
    <comment ref="P13" authorId="0">
      <text>
        <r>
          <rPr>
            <b/>
            <sz val="10"/>
            <rFont val="Tahoma"/>
            <family val="2"/>
          </rPr>
          <t>Rufnummer</t>
        </r>
      </text>
    </comment>
    <comment ref="O14" authorId="0">
      <text>
        <r>
          <rPr>
            <b/>
            <sz val="10"/>
            <rFont val="Tahoma"/>
            <family val="2"/>
          </rPr>
          <t>Vorwahl</t>
        </r>
      </text>
    </comment>
    <comment ref="P14" authorId="0">
      <text>
        <r>
          <rPr>
            <b/>
            <sz val="10"/>
            <rFont val="Tahoma"/>
            <family val="2"/>
          </rPr>
          <t>Rufnummer</t>
        </r>
      </text>
    </comment>
    <comment ref="O15" authorId="0">
      <text>
        <r>
          <rPr>
            <b/>
            <sz val="10"/>
            <rFont val="Tahoma"/>
            <family val="2"/>
          </rPr>
          <t>Vorwahl</t>
        </r>
      </text>
    </comment>
    <comment ref="P15" authorId="0">
      <text>
        <r>
          <rPr>
            <b/>
            <sz val="10"/>
            <rFont val="Tahoma"/>
            <family val="2"/>
          </rPr>
          <t>Rufnummer</t>
        </r>
      </text>
    </comment>
    <comment ref="O16" authorId="0">
      <text>
        <r>
          <rPr>
            <b/>
            <sz val="10"/>
            <rFont val="Tahoma"/>
            <family val="2"/>
          </rPr>
          <t>Vorwahl</t>
        </r>
      </text>
    </comment>
    <comment ref="P16" authorId="0">
      <text>
        <r>
          <rPr>
            <b/>
            <sz val="10"/>
            <rFont val="Tahoma"/>
            <family val="2"/>
          </rPr>
          <t>Rufnummer</t>
        </r>
      </text>
    </comment>
    <comment ref="O27" authorId="0">
      <text>
        <r>
          <rPr>
            <b/>
            <sz val="10"/>
            <rFont val="Tahoma"/>
            <family val="2"/>
          </rPr>
          <t>Vorwahl</t>
        </r>
      </text>
    </comment>
    <comment ref="P27" authorId="0">
      <text>
        <r>
          <rPr>
            <b/>
            <sz val="10"/>
            <rFont val="Tahoma"/>
            <family val="2"/>
          </rPr>
          <t>Rufnummer</t>
        </r>
      </text>
    </comment>
    <comment ref="O28" authorId="0">
      <text>
        <r>
          <rPr>
            <b/>
            <sz val="10"/>
            <rFont val="Tahoma"/>
            <family val="2"/>
          </rPr>
          <t>Vorwahl</t>
        </r>
      </text>
    </comment>
    <comment ref="P28" authorId="0">
      <text>
        <r>
          <rPr>
            <b/>
            <sz val="10"/>
            <rFont val="Tahoma"/>
            <family val="2"/>
          </rPr>
          <t>Rufnummer</t>
        </r>
      </text>
    </comment>
    <comment ref="O29" authorId="0">
      <text>
        <r>
          <rPr>
            <b/>
            <sz val="10"/>
            <rFont val="Tahoma"/>
            <family val="2"/>
          </rPr>
          <t>Vorwahl</t>
        </r>
      </text>
    </comment>
    <comment ref="P29" authorId="0">
      <text>
        <r>
          <rPr>
            <b/>
            <sz val="10"/>
            <rFont val="Tahoma"/>
            <family val="2"/>
          </rPr>
          <t>Rufnummer</t>
        </r>
      </text>
    </comment>
    <comment ref="O30" authorId="0">
      <text>
        <r>
          <rPr>
            <b/>
            <sz val="10"/>
            <rFont val="Tahoma"/>
            <family val="2"/>
          </rPr>
          <t>Vorwahl</t>
        </r>
      </text>
    </comment>
    <comment ref="P30" authorId="0">
      <text>
        <r>
          <rPr>
            <b/>
            <sz val="10"/>
            <rFont val="Tahoma"/>
            <family val="2"/>
          </rPr>
          <t>Rufnummer</t>
        </r>
      </text>
    </comment>
    <comment ref="O31" authorId="0">
      <text>
        <r>
          <rPr>
            <b/>
            <sz val="10"/>
            <rFont val="Tahoma"/>
            <family val="2"/>
          </rPr>
          <t>Vorwahl</t>
        </r>
      </text>
    </comment>
    <comment ref="P31" authorId="0">
      <text>
        <r>
          <rPr>
            <b/>
            <sz val="10"/>
            <rFont val="Tahoma"/>
            <family val="2"/>
          </rPr>
          <t>Rufnummer</t>
        </r>
      </text>
    </comment>
  </commentList>
</comments>
</file>

<file path=xl/comments15.xml><?xml version="1.0" encoding="utf-8"?>
<comments xmlns="http://schemas.openxmlformats.org/spreadsheetml/2006/main">
  <authors>
    <author/>
    <author>Bernd Leonardy</author>
    <author>weigandt_m</author>
  </authors>
  <commentList>
    <comment ref="A6" authorId="0">
      <text>
        <r>
          <rPr>
            <b/>
            <sz val="8"/>
            <color indexed="8"/>
            <rFont val="Times New Roman"/>
            <family val="1"/>
          </rPr>
          <t xml:space="preserve">Ort / Firma / Gelände:
</t>
        </r>
        <r>
          <rPr>
            <sz val="8"/>
            <color indexed="8"/>
            <rFont val="Times New Roman"/>
            <family val="1"/>
          </rPr>
          <t>Folgende Eintragungen sind richtig!
Ort "Aschaffenburg" - Stadtteil "Damm"
ergibt "Aschaffenburg"
Ort "Obernburg" - Firma "ICO"
ergibt "ICO"
Ort "Eschau" - Abrufplatz / Stellplatz
ergibt "Eschau"
Zusätzlich können hier Dienststellen in Freitext erfaßt werden, die nicht in der Auswahlliste enthalten sind.</t>
        </r>
      </text>
    </comment>
    <comment ref="A7" authorId="1">
      <text>
        <r>
          <rPr>
            <b/>
            <sz val="8"/>
            <rFont val="Tahoma"/>
            <family val="2"/>
          </rPr>
          <t>Telefonnummer:</t>
        </r>
        <r>
          <rPr>
            <sz val="8"/>
            <rFont val="Tahoma"/>
            <family val="2"/>
          </rPr>
          <t xml:space="preserve">
Vorwahl / Ortsnetzkennzahl ohne Führende "0"</t>
        </r>
      </text>
    </comment>
    <comment ref="B7" authorId="2">
      <text>
        <r>
          <rPr>
            <b/>
            <sz val="10"/>
            <rFont val="Tahoma"/>
            <family val="2"/>
          </rPr>
          <t>Vorwahl</t>
        </r>
      </text>
    </comment>
    <comment ref="C7" authorId="2">
      <text>
        <r>
          <rPr>
            <b/>
            <sz val="10"/>
            <rFont val="Tahoma"/>
            <family val="2"/>
          </rPr>
          <t>Rufnummer</t>
        </r>
      </text>
    </comment>
    <comment ref="B8" authorId="2">
      <text>
        <r>
          <rPr>
            <b/>
            <sz val="10"/>
            <rFont val="Tahoma"/>
            <family val="2"/>
          </rPr>
          <t>Vorwahl</t>
        </r>
      </text>
    </comment>
    <comment ref="C8" authorId="2">
      <text>
        <r>
          <rPr>
            <b/>
            <sz val="10"/>
            <rFont val="Tahoma"/>
            <family val="2"/>
          </rPr>
          <t>Rufnummer</t>
        </r>
      </text>
    </comment>
    <comment ref="B9" authorId="2">
      <text>
        <r>
          <rPr>
            <b/>
            <sz val="10"/>
            <rFont val="Tahoma"/>
            <family val="2"/>
          </rPr>
          <t>Vorwahl</t>
        </r>
      </text>
    </comment>
    <comment ref="C9" authorId="2">
      <text>
        <r>
          <rPr>
            <b/>
            <sz val="10"/>
            <rFont val="Tahoma"/>
            <family val="2"/>
          </rPr>
          <t>Rufnummer</t>
        </r>
      </text>
    </comment>
    <comment ref="B22" authorId="2">
      <text>
        <r>
          <rPr>
            <b/>
            <sz val="10"/>
            <rFont val="Tahoma"/>
            <family val="2"/>
          </rPr>
          <t>Vorwahl</t>
        </r>
      </text>
    </comment>
    <comment ref="C22" authorId="2">
      <text>
        <r>
          <rPr>
            <b/>
            <sz val="10"/>
            <rFont val="Tahoma"/>
            <family val="2"/>
          </rPr>
          <t>Rufnummer</t>
        </r>
      </text>
    </comment>
    <comment ref="G22" authorId="2">
      <text>
        <r>
          <rPr>
            <b/>
            <sz val="10"/>
            <rFont val="Tahoma"/>
            <family val="2"/>
          </rPr>
          <t>Vorwahl</t>
        </r>
      </text>
    </comment>
    <comment ref="H22" authorId="2">
      <text>
        <r>
          <rPr>
            <b/>
            <sz val="10"/>
            <rFont val="Tahoma"/>
            <family val="2"/>
          </rPr>
          <t>Rufnummer</t>
        </r>
      </text>
    </comment>
    <comment ref="B23" authorId="2">
      <text>
        <r>
          <rPr>
            <b/>
            <sz val="10"/>
            <rFont val="Tahoma"/>
            <family val="2"/>
          </rPr>
          <t>Vorwahl</t>
        </r>
      </text>
    </comment>
    <comment ref="C23" authorId="2">
      <text>
        <r>
          <rPr>
            <b/>
            <sz val="10"/>
            <rFont val="Tahoma"/>
            <family val="2"/>
          </rPr>
          <t>Rufnummer</t>
        </r>
      </text>
    </comment>
    <comment ref="G23" authorId="2">
      <text>
        <r>
          <rPr>
            <b/>
            <sz val="10"/>
            <rFont val="Tahoma"/>
            <family val="2"/>
          </rPr>
          <t>Vorwahl</t>
        </r>
      </text>
    </comment>
    <comment ref="H23" authorId="2">
      <text>
        <r>
          <rPr>
            <b/>
            <sz val="10"/>
            <rFont val="Tahoma"/>
            <family val="2"/>
          </rPr>
          <t>Rufnummer</t>
        </r>
      </text>
    </comment>
    <comment ref="B24" authorId="2">
      <text>
        <r>
          <rPr>
            <b/>
            <sz val="10"/>
            <rFont val="Tahoma"/>
            <family val="2"/>
          </rPr>
          <t>Vorwahl</t>
        </r>
      </text>
    </comment>
    <comment ref="C24" authorId="2">
      <text>
        <r>
          <rPr>
            <b/>
            <sz val="10"/>
            <rFont val="Tahoma"/>
            <family val="2"/>
          </rPr>
          <t>Rufnummer</t>
        </r>
      </text>
    </comment>
    <comment ref="G24" authorId="2">
      <text>
        <r>
          <rPr>
            <b/>
            <sz val="10"/>
            <rFont val="Tahoma"/>
            <family val="2"/>
          </rPr>
          <t>Vorwahl</t>
        </r>
      </text>
    </comment>
    <comment ref="H24" authorId="2">
      <text>
        <r>
          <rPr>
            <b/>
            <sz val="10"/>
            <rFont val="Tahoma"/>
            <family val="2"/>
          </rPr>
          <t>Rufnummer</t>
        </r>
      </text>
    </comment>
    <comment ref="B25" authorId="2">
      <text>
        <r>
          <rPr>
            <b/>
            <sz val="10"/>
            <rFont val="Tahoma"/>
            <family val="2"/>
          </rPr>
          <t>Vorwahl</t>
        </r>
      </text>
    </comment>
    <comment ref="C25" authorId="2">
      <text>
        <r>
          <rPr>
            <b/>
            <sz val="10"/>
            <rFont val="Tahoma"/>
            <family val="2"/>
          </rPr>
          <t>Rufnummer</t>
        </r>
      </text>
    </comment>
    <comment ref="G25" authorId="2">
      <text>
        <r>
          <rPr>
            <b/>
            <sz val="10"/>
            <rFont val="Tahoma"/>
            <family val="2"/>
          </rPr>
          <t>Vorwahl</t>
        </r>
      </text>
    </comment>
    <comment ref="H25" authorId="2">
      <text>
        <r>
          <rPr>
            <b/>
            <sz val="10"/>
            <rFont val="Tahoma"/>
            <family val="2"/>
          </rPr>
          <t>Rufnummer</t>
        </r>
      </text>
    </comment>
    <comment ref="G26" authorId="2">
      <text>
        <r>
          <rPr>
            <b/>
            <sz val="10"/>
            <rFont val="Tahoma"/>
            <family val="2"/>
          </rPr>
          <t>Vorwahl</t>
        </r>
      </text>
    </comment>
    <comment ref="H26" authorId="2">
      <text>
        <r>
          <rPr>
            <b/>
            <sz val="10"/>
            <rFont val="Tahoma"/>
            <family val="2"/>
          </rPr>
          <t>Rufnummer</t>
        </r>
      </text>
    </comment>
    <comment ref="B37" authorId="2">
      <text>
        <r>
          <rPr>
            <b/>
            <sz val="10"/>
            <rFont val="Tahoma"/>
            <family val="2"/>
          </rPr>
          <t>Vorwahl</t>
        </r>
      </text>
    </comment>
    <comment ref="C37" authorId="2">
      <text>
        <r>
          <rPr>
            <b/>
            <sz val="10"/>
            <rFont val="Tahoma"/>
            <family val="2"/>
          </rPr>
          <t>Rufnummer</t>
        </r>
      </text>
    </comment>
    <comment ref="G37" authorId="2">
      <text>
        <r>
          <rPr>
            <b/>
            <sz val="10"/>
            <rFont val="Tahoma"/>
            <family val="2"/>
          </rPr>
          <t>Vorwahl</t>
        </r>
      </text>
    </comment>
    <comment ref="H37" authorId="2">
      <text>
        <r>
          <rPr>
            <b/>
            <sz val="10"/>
            <rFont val="Tahoma"/>
            <family val="2"/>
          </rPr>
          <t>Rufnummer</t>
        </r>
      </text>
    </comment>
    <comment ref="B38" authorId="2">
      <text>
        <r>
          <rPr>
            <b/>
            <sz val="10"/>
            <rFont val="Tahoma"/>
            <family val="2"/>
          </rPr>
          <t>Vorwahl</t>
        </r>
      </text>
    </comment>
    <comment ref="C38" authorId="2">
      <text>
        <r>
          <rPr>
            <b/>
            <sz val="10"/>
            <rFont val="Tahoma"/>
            <family val="2"/>
          </rPr>
          <t>Rufnummer</t>
        </r>
      </text>
    </comment>
    <comment ref="G38" authorId="2">
      <text>
        <r>
          <rPr>
            <b/>
            <sz val="10"/>
            <rFont val="Tahoma"/>
            <family val="2"/>
          </rPr>
          <t>Vorwahl</t>
        </r>
      </text>
    </comment>
    <comment ref="H38" authorId="2">
      <text>
        <r>
          <rPr>
            <b/>
            <sz val="10"/>
            <rFont val="Tahoma"/>
            <family val="2"/>
          </rPr>
          <t>Rufnummer</t>
        </r>
      </text>
    </comment>
    <comment ref="B39" authorId="2">
      <text>
        <r>
          <rPr>
            <b/>
            <sz val="10"/>
            <rFont val="Tahoma"/>
            <family val="2"/>
          </rPr>
          <t>Vorwahl</t>
        </r>
      </text>
    </comment>
    <comment ref="C39" authorId="2">
      <text>
        <r>
          <rPr>
            <b/>
            <sz val="10"/>
            <rFont val="Tahoma"/>
            <family val="2"/>
          </rPr>
          <t>Rufnummer</t>
        </r>
      </text>
    </comment>
    <comment ref="G39" authorId="2">
      <text>
        <r>
          <rPr>
            <b/>
            <sz val="10"/>
            <rFont val="Tahoma"/>
            <family val="2"/>
          </rPr>
          <t>Vorwahl</t>
        </r>
      </text>
    </comment>
    <comment ref="H39" authorId="2">
      <text>
        <r>
          <rPr>
            <b/>
            <sz val="10"/>
            <rFont val="Tahoma"/>
            <family val="2"/>
          </rPr>
          <t>Rufnummer</t>
        </r>
      </text>
    </comment>
    <comment ref="B40" authorId="2">
      <text>
        <r>
          <rPr>
            <b/>
            <sz val="10"/>
            <rFont val="Tahoma"/>
            <family val="2"/>
          </rPr>
          <t>Vorwahl</t>
        </r>
      </text>
    </comment>
    <comment ref="C40" authorId="2">
      <text>
        <r>
          <rPr>
            <b/>
            <sz val="10"/>
            <rFont val="Tahoma"/>
            <family val="2"/>
          </rPr>
          <t>Rufnummer</t>
        </r>
      </text>
    </comment>
    <comment ref="G40" authorId="2">
      <text>
        <r>
          <rPr>
            <b/>
            <sz val="10"/>
            <rFont val="Tahoma"/>
            <family val="2"/>
          </rPr>
          <t>Vorwahl</t>
        </r>
      </text>
    </comment>
    <comment ref="H40" authorId="2">
      <text>
        <r>
          <rPr>
            <b/>
            <sz val="10"/>
            <rFont val="Tahoma"/>
            <family val="2"/>
          </rPr>
          <t>Rufnummer</t>
        </r>
      </text>
    </comment>
    <comment ref="B41" authorId="2">
      <text>
        <r>
          <rPr>
            <b/>
            <sz val="10"/>
            <rFont val="Tahoma"/>
            <family val="2"/>
          </rPr>
          <t>Vorwahl</t>
        </r>
      </text>
    </comment>
    <comment ref="C41" authorId="2">
      <text>
        <r>
          <rPr>
            <b/>
            <sz val="10"/>
            <rFont val="Tahoma"/>
            <family val="2"/>
          </rPr>
          <t>Rufnummer</t>
        </r>
      </text>
    </comment>
    <comment ref="G41" authorId="2">
      <text>
        <r>
          <rPr>
            <b/>
            <sz val="10"/>
            <rFont val="Tahoma"/>
            <family val="2"/>
          </rPr>
          <t>Vorwahl</t>
        </r>
      </text>
    </comment>
    <comment ref="H41" authorId="2">
      <text>
        <r>
          <rPr>
            <b/>
            <sz val="10"/>
            <rFont val="Tahoma"/>
            <family val="2"/>
          </rPr>
          <t>Rufnummer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B31" authorId="0">
      <text>
        <r>
          <rPr>
            <b/>
            <sz val="10"/>
            <color indexed="8"/>
            <rFont val="Times New Roman"/>
            <family val="1"/>
          </rPr>
          <t xml:space="preserve">weigandt_m:
</t>
        </r>
        <r>
          <rPr>
            <sz val="10"/>
            <color indexed="8"/>
            <rFont val="Times New Roman"/>
            <family val="1"/>
          </rPr>
          <t xml:space="preserve">Ändern als Feuerwehrgerätehaus
</t>
        </r>
      </text>
    </comment>
    <comment ref="B34" authorId="0">
      <text>
        <r>
          <rPr>
            <b/>
            <sz val="10"/>
            <color indexed="8"/>
            <rFont val="Times New Roman"/>
            <family val="1"/>
          </rPr>
          <t xml:space="preserve">weigandt_m:
</t>
        </r>
        <r>
          <rPr>
            <sz val="10"/>
            <color indexed="8"/>
            <rFont val="Times New Roman"/>
            <family val="1"/>
          </rPr>
          <t xml:space="preserve">keine Abfrage
</t>
        </r>
      </text>
    </comment>
    <comment ref="B35" authorId="0">
      <text>
        <r>
          <rPr>
            <b/>
            <sz val="10"/>
            <color indexed="8"/>
            <rFont val="Times New Roman"/>
            <family val="1"/>
          </rPr>
          <t xml:space="preserve">weigandt_m:
</t>
        </r>
        <r>
          <rPr>
            <sz val="10"/>
            <color indexed="8"/>
            <rFont val="Times New Roman"/>
            <family val="1"/>
          </rPr>
          <t xml:space="preserve">keine Abfrage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8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39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4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41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42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Privat:
</t>
        </r>
        <r>
          <rPr>
            <sz val="8"/>
            <color indexed="8"/>
            <rFont val="Times New Roman"/>
            <family val="1"/>
          </rPr>
          <t xml:space="preserve">Entweder / Oder
Fahrzeug AB und AH auswählbar
</t>
        </r>
      </text>
    </comment>
    <comment ref="A17" authorId="0">
      <text>
        <r>
          <rPr>
            <sz val="10"/>
            <rFont val="Arial"/>
            <family val="2"/>
          </rPr>
          <t>Besatzung: 
Anzahl der Sitzplätze eingeben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Funkkennung:
</t>
        </r>
        <r>
          <rPr>
            <sz val="8"/>
            <color indexed="8"/>
            <rFont val="Times New Roman"/>
            <family val="1"/>
          </rPr>
          <t>Entspricht der FMS-Kennung des Fahrzeugs.
8-stelliger Wert</t>
        </r>
      </text>
    </comment>
    <comment ref="B56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7" authorId="0">
      <text>
        <r>
          <rPr>
            <sz val="10"/>
            <color indexed="8"/>
            <rFont val="Times New Roman"/>
            <family val="1"/>
          </rPr>
          <t>Angabe in Liter l</t>
        </r>
      </text>
    </comment>
    <comment ref="B58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59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  <comment ref="B60" authorId="0">
      <text>
        <r>
          <rPr>
            <sz val="10"/>
            <color indexed="8"/>
            <rFont val="Times New Roman"/>
            <family val="1"/>
          </rPr>
          <t>Angabe in Kilogramm kg</t>
        </r>
      </text>
    </comment>
  </commentList>
</comments>
</file>

<file path=xl/sharedStrings.xml><?xml version="1.0" encoding="utf-8"?>
<sst xmlns="http://schemas.openxmlformats.org/spreadsheetml/2006/main" count="3531" uniqueCount="675">
  <si>
    <r>
      <t xml:space="preserve">Formular zur Stammdatenerfassung </t>
    </r>
    <r>
      <rPr>
        <b/>
        <sz val="14"/>
        <color indexed="12"/>
        <rFont val="Arial"/>
        <family val="2"/>
      </rPr>
      <t>Dienststelle</t>
    </r>
  </si>
  <si>
    <t>0. Grunddaten</t>
  </si>
  <si>
    <t>Kreisverwaltungsbehörde</t>
  </si>
  <si>
    <t>Gemeinde / Stadt</t>
  </si>
  <si>
    <t>Ortsteil / Stadtteil</t>
  </si>
  <si>
    <t>Organisation</t>
  </si>
  <si>
    <t>1. Organisation</t>
  </si>
  <si>
    <t>Dienststelle</t>
  </si>
  <si>
    <t>Straße, Hausnummer</t>
  </si>
  <si>
    <t>Postleitzahl</t>
  </si>
  <si>
    <t>Dienststelle besetzt</t>
  </si>
  <si>
    <t>von – bis</t>
  </si>
  <si>
    <t>Ort / Firma / Gelände</t>
  </si>
  <si>
    <t>Montag – Donnerstag</t>
  </si>
  <si>
    <t>Telefonnummer</t>
  </si>
  <si>
    <t>Freitag</t>
  </si>
  <si>
    <t>Samstag</t>
  </si>
  <si>
    <t>Faxnummer</t>
  </si>
  <si>
    <t>Sonntag</t>
  </si>
  <si>
    <t>E-Mail</t>
  </si>
  <si>
    <t>rund um die Uhr</t>
  </si>
  <si>
    <t>Alarmfax</t>
  </si>
  <si>
    <t>Kontaktpersonen Dienststelle</t>
  </si>
  <si>
    <t>Ansprechpartner 1</t>
  </si>
  <si>
    <t>Ansprechpartner 3</t>
  </si>
  <si>
    <t>Funktion</t>
  </si>
  <si>
    <t>Vorname</t>
  </si>
  <si>
    <t>Name</t>
  </si>
  <si>
    <t>Ort</t>
  </si>
  <si>
    <t>Telefon privat</t>
  </si>
  <si>
    <t>Telefon geschäftlich</t>
  </si>
  <si>
    <t>Telefon Mobil</t>
  </si>
  <si>
    <t>Fax privat</t>
  </si>
  <si>
    <t>Fax geschäftlich</t>
  </si>
  <si>
    <t>Ansprechpartner 2</t>
  </si>
  <si>
    <t>Ansprechpartner 4</t>
  </si>
  <si>
    <t>2. Alarmierungsmöglichkeiten</t>
  </si>
  <si>
    <t>Sonderalarmierung</t>
  </si>
  <si>
    <t>Truppalarm</t>
  </si>
  <si>
    <t>Gruppenalarm</t>
  </si>
  <si>
    <t>Zug-/ Vollalarm</t>
  </si>
  <si>
    <t>Sirene</t>
  </si>
  <si>
    <t>Bitte jeweils die 5-Ton-Folgen in die Felder eintragen</t>
  </si>
  <si>
    <t>3. Mannschaftsstärke</t>
  </si>
  <si>
    <t>Uhrzeit</t>
  </si>
  <si>
    <t>Mo – Do</t>
  </si>
  <si>
    <t>00:00 – 01:00</t>
  </si>
  <si>
    <t>01:00 – 02:00</t>
  </si>
  <si>
    <t>02:00 – 03:00</t>
  </si>
  <si>
    <t>03:00 – 04:00</t>
  </si>
  <si>
    <t>04:00 – 05:00</t>
  </si>
  <si>
    <t>05:00 – 06:00</t>
  </si>
  <si>
    <t>06:00 – 07:00</t>
  </si>
  <si>
    <t>07:00 – 08:00</t>
  </si>
  <si>
    <t>08:00 – 09:00</t>
  </si>
  <si>
    <t>09:00 – 10:00</t>
  </si>
  <si>
    <t>10:00 – 11:00</t>
  </si>
  <si>
    <t>11:00 – 12:00</t>
  </si>
  <si>
    <t>12:00 – 13:00</t>
  </si>
  <si>
    <t>13:00 – 14:00</t>
  </si>
  <si>
    <t>14:00 – 15:00</t>
  </si>
  <si>
    <t>15:00 – 16:00</t>
  </si>
  <si>
    <t>16:00 – 17:00</t>
  </si>
  <si>
    <t>17:00 – 18:00</t>
  </si>
  <si>
    <t>18:00 – 19:00</t>
  </si>
  <si>
    <t>19:00 – 20:00</t>
  </si>
  <si>
    <t>20:00 – 21:00</t>
  </si>
  <si>
    <t>21:00 – 22:00</t>
  </si>
  <si>
    <t>22:00 – 23:00</t>
  </si>
  <si>
    <t>23:00 – 24:00</t>
  </si>
  <si>
    <t>erstellt am:</t>
  </si>
  <si>
    <t>Ansprechpartner:</t>
  </si>
  <si>
    <t>Erreichbarkeit für Rückfragen:</t>
  </si>
  <si>
    <r>
      <t xml:space="preserve">Formular zur Stammdatenerfassung </t>
    </r>
    <r>
      <rPr>
        <b/>
        <sz val="14"/>
        <color indexed="12"/>
        <rFont val="Arial"/>
        <family val="2"/>
      </rPr>
      <t>Einsatzgerät Dienststelle</t>
    </r>
  </si>
  <si>
    <t>0. Persönliche Schutzausrüstung</t>
  </si>
  <si>
    <t>5. Gefahrgut</t>
  </si>
  <si>
    <t>0S Sonderschutzausrüstung</t>
  </si>
  <si>
    <t>5A Aufnahme</t>
  </si>
  <si>
    <t>Anzahl</t>
  </si>
  <si>
    <t>Behälter</t>
  </si>
  <si>
    <t>Pressluftatmer Langzeit</t>
  </si>
  <si>
    <t>Auffangbehälter Kunststoff (&gt;= 100 l)</t>
  </si>
  <si>
    <t>Pressluftatmer</t>
  </si>
  <si>
    <t>Auffangbehälter Edelstahl (&gt;= 100 l)</t>
  </si>
  <si>
    <t>Tauchgerät</t>
  </si>
  <si>
    <t>Auffangbehälter mineralölbeständig (&gt;= 100 l)</t>
  </si>
  <si>
    <t>Filtergerät ABEK-P</t>
  </si>
  <si>
    <t>Bindemittel</t>
  </si>
  <si>
    <t>Wärmeschutzkleidung Form 3</t>
  </si>
  <si>
    <t>Universal-Bindemittel (Transporteinheit 10 Sack)</t>
  </si>
  <si>
    <t>Körperschutz ABC Form 3 (CSA Typ II)</t>
  </si>
  <si>
    <t>Ölbindemittel für Gewässer (Transporteinheit 10 Sack)</t>
  </si>
  <si>
    <t>Körperschutz BC Form 2 (Infektionsschutzanzug)</t>
  </si>
  <si>
    <t>Vlies-Schleier (Transporteinheit 50 m Stk)</t>
  </si>
  <si>
    <t>Körperschutz A Form 2 (Kontaminationsschutzanzug)</t>
  </si>
  <si>
    <t>Vlies-Schlängel (Transporteinheit 50 m Stk)</t>
  </si>
  <si>
    <t>Wasserrettungsanzug (Überlebensanzug, Helly Hansen)</t>
  </si>
  <si>
    <t>5D Abdichtung</t>
  </si>
  <si>
    <t>Tauchanzug</t>
  </si>
  <si>
    <t>Wathose</t>
  </si>
  <si>
    <t>Ölsperre für Gewässer</t>
  </si>
  <si>
    <t>1. Führung- und Organisationsmittel</t>
  </si>
  <si>
    <t>Universalsperre</t>
  </si>
  <si>
    <t>1E Erkundung</t>
  </si>
  <si>
    <t>5F Förderung</t>
  </si>
  <si>
    <t>Personensuchgerät (Nachtsichtgerät etc.)</t>
  </si>
  <si>
    <t>Tankwagen-Notentleerungsset</t>
  </si>
  <si>
    <t>Wärmebildkamera</t>
  </si>
  <si>
    <t>6. Technische Hilfeleistung</t>
  </si>
  <si>
    <t>1E Messtechnik</t>
  </si>
  <si>
    <t>6G Arbeitsgeräte</t>
  </si>
  <si>
    <t>Lasten bewegen/ Sichern</t>
  </si>
  <si>
    <t>Messtrupp-Ausrüstung A</t>
  </si>
  <si>
    <t>Kran (Selbstladekran)</t>
  </si>
  <si>
    <t>Messtrupp-Ausrüstung C</t>
  </si>
  <si>
    <t>Kran mit Greifer</t>
  </si>
  <si>
    <t>Ex-Warngerät</t>
  </si>
  <si>
    <t>Kran mit Fassgreifer</t>
  </si>
  <si>
    <t>Heumesssonde</t>
  </si>
  <si>
    <t>Kran mit Palettengabel</t>
  </si>
  <si>
    <t>2. Löschmittel, Löschgeräte</t>
  </si>
  <si>
    <t>Mehrzweckzug &gt; 1,6 KN</t>
  </si>
  <si>
    <t>2K Kleinlöschgeräte</t>
  </si>
  <si>
    <t>Seilwinde &gt; 50 KN</t>
  </si>
  <si>
    <t>Hebekissensatz</t>
  </si>
  <si>
    <t>Feuerpatsche</t>
  </si>
  <si>
    <t>Abstützmaterial</t>
  </si>
  <si>
    <t>Rucksackspritze</t>
  </si>
  <si>
    <t>Motorsäge</t>
  </si>
  <si>
    <t>2L Löschmittel</t>
  </si>
  <si>
    <t>Trennen/ Schneiden</t>
  </si>
  <si>
    <t>Hydraulischer Rettungssatz Standard (SP 30, S 90)</t>
  </si>
  <si>
    <t>Löschwasser</t>
  </si>
  <si>
    <t>Hydraulischer Rettungssatz schwer (SP 45, S 140)</t>
  </si>
  <si>
    <t>Schaummittel (Großmengen, keine Kanister)</t>
  </si>
  <si>
    <t>Satz Rettungszylinder</t>
  </si>
  <si>
    <t>Löschpulver ABC (Großmengen, keine Feuerlöscher)</t>
  </si>
  <si>
    <t>Schneidgerät (Plasma, Autogen)</t>
  </si>
  <si>
    <t>Kohlendioxid (Großmengen, keine Feuerlöscher)</t>
  </si>
  <si>
    <t>6W Werkzeugsätze</t>
  </si>
  <si>
    <t>Stickstoff (Großmengen, keine Feuerlöscher)</t>
  </si>
  <si>
    <t>2S Sonderlöschgeräte</t>
  </si>
  <si>
    <t>Werkzeugsatz Kaminkehrer</t>
  </si>
  <si>
    <t>Werkzeugsatz Türöffnung</t>
  </si>
  <si>
    <t>Heuwehrgerät</t>
  </si>
  <si>
    <t>Erdungssatz Bahn</t>
  </si>
  <si>
    <t>Leichtschaumgenerator</t>
  </si>
  <si>
    <t>7. Medizinische Ausstattung</t>
  </si>
  <si>
    <t>Löschnagel (Fog-Nail)</t>
  </si>
  <si>
    <t>Gerätesatz Dehnfugenbrand</t>
  </si>
  <si>
    <t>erweiterte Erste-Hilfe-Ausrüstung mit Beatmungsgerät</t>
  </si>
  <si>
    <t>3. Rettungsmittel, Sicherungsgeräte</t>
  </si>
  <si>
    <t>AED/ Defibrillator</t>
  </si>
  <si>
    <t>3L Leitern</t>
  </si>
  <si>
    <t>Infusionslösungen (&gt;= 50 Stk)</t>
  </si>
  <si>
    <t>Inkubator</t>
  </si>
  <si>
    <t>Rettungsplattform, Arbeitsplattform</t>
  </si>
  <si>
    <t>Sauerstoff medizinisch (&gt;= 11 kg)</t>
  </si>
  <si>
    <t>3-teilige Schiebleiter</t>
  </si>
  <si>
    <t>Zelt, Schnelleinsatzzelt</t>
  </si>
  <si>
    <t>3P Sprungrettungsgeräte</t>
  </si>
  <si>
    <t>8. Sonstiges</t>
  </si>
  <si>
    <t>8B Beleuchtungs- und Warngerät</t>
  </si>
  <si>
    <t>Sprungpolster</t>
  </si>
  <si>
    <t>3S Seiltechnik</t>
  </si>
  <si>
    <t>Beleuchtungssatz</t>
  </si>
  <si>
    <t>8H Hochwasserschutz</t>
  </si>
  <si>
    <t>Auf- und Abseilgerät (Rollgliss etc.)</t>
  </si>
  <si>
    <t>Absturzsicherungsausrüstung</t>
  </si>
  <si>
    <t>Dammsystem</t>
  </si>
  <si>
    <t>3T Spezialtragen</t>
  </si>
  <si>
    <t>Sandsack (gefüllt)</t>
  </si>
  <si>
    <t>Sandsack (leer)</t>
  </si>
  <si>
    <t>Schleifkorbtrage</t>
  </si>
  <si>
    <t>Sandsackfülleinrichtung</t>
  </si>
  <si>
    <t>Schwerlasttrage (&gt; 300 kg)</t>
  </si>
  <si>
    <t>Transportpaletten</t>
  </si>
  <si>
    <t>Rettungsbrett</t>
  </si>
  <si>
    <t>8L Lüftungsgeräte</t>
  </si>
  <si>
    <t>Krankentragenhalterung DLK</t>
  </si>
  <si>
    <t>3V Tierrettung</t>
  </si>
  <si>
    <t>Be- und Entlüftungsgerät</t>
  </si>
  <si>
    <t>Überdruck-/ Hochdrucklüfter</t>
  </si>
  <si>
    <t>Bergegeschirr</t>
  </si>
  <si>
    <t>8W Wasserfahrzeuge</t>
  </si>
  <si>
    <t>4. Wasserförderung</t>
  </si>
  <si>
    <t>Schlauchboot</t>
  </si>
  <si>
    <t>4A Armaturen</t>
  </si>
  <si>
    <t>Eisrettungsschlitten</t>
  </si>
  <si>
    <t>Löschlanze C</t>
  </si>
  <si>
    <t>Hydroschild</t>
  </si>
  <si>
    <t>Wasser-, Schaumwerfer mobil</t>
  </si>
  <si>
    <t>4P Pumpen</t>
  </si>
  <si>
    <t>Tragkraftspritze TS 8/8, PFPN 10-1000</t>
  </si>
  <si>
    <t>Lenzpumpe Schmutzwasser &gt; 1600 l/min</t>
  </si>
  <si>
    <t>Tauchpumpe 800-1600 l/min</t>
  </si>
  <si>
    <t>Tauchpumpe 400-800 l/min</t>
  </si>
  <si>
    <t>Industriesauger (Wassersauger)</t>
  </si>
  <si>
    <t>4S Schläuche</t>
  </si>
  <si>
    <r>
      <t xml:space="preserve">Formular zur Stammdatenerfassung </t>
    </r>
    <r>
      <rPr>
        <b/>
        <sz val="14"/>
        <color indexed="12"/>
        <rFont val="Arial"/>
        <family val="2"/>
      </rPr>
      <t>Einsatzgerät Fahrzeuge</t>
    </r>
  </si>
  <si>
    <t>Fahrzeug</t>
  </si>
  <si>
    <t>Abrollbehälter</t>
  </si>
  <si>
    <t>Erfassung für Fahrzeug:</t>
  </si>
  <si>
    <t>Anhänger</t>
  </si>
  <si>
    <t>Fahrzeug, Abrollbehälter, Anhänger</t>
  </si>
  <si>
    <t>ggf. Zug-/ Trägerfahrzeug</t>
  </si>
  <si>
    <t>Bezeichnung</t>
  </si>
  <si>
    <t>Reihung</t>
  </si>
  <si>
    <t>Amtliches Kennzeichen</t>
  </si>
  <si>
    <t>Besatzung</t>
  </si>
  <si>
    <t>Funkkennung (nur Fahrzeuge !)</t>
  </si>
  <si>
    <t>Bitte auswählen</t>
  </si>
  <si>
    <t>Stadt Aschaffenburg</t>
  </si>
  <si>
    <t>Landkreis Aschaffenburg</t>
  </si>
  <si>
    <t>Landkreis Miltenberg</t>
  </si>
  <si>
    <t>Bayerisches Rotes Kreuz</t>
  </si>
  <si>
    <t>Malteser Hilfsdienst</t>
  </si>
  <si>
    <t>Feuerwehr</t>
  </si>
  <si>
    <t>Technisches Hilfswerk</t>
  </si>
  <si>
    <t>Notfallseelsorge / KIT</t>
  </si>
  <si>
    <t>PSNV</t>
  </si>
  <si>
    <t>Notarzt</t>
  </si>
  <si>
    <t>ZRF bayerischer Untermain</t>
  </si>
  <si>
    <t>Bezeichnung der Dienststellen</t>
  </si>
  <si>
    <t xml:space="preserve"> </t>
  </si>
  <si>
    <t>Erst Organisation wählen!</t>
  </si>
  <si>
    <t>BRK</t>
  </si>
  <si>
    <t>Rettungswache</t>
  </si>
  <si>
    <t>SEG Wasserwacht</t>
  </si>
  <si>
    <t>SEG Sanitätsdienst</t>
  </si>
  <si>
    <t>SEG Betreuung</t>
  </si>
  <si>
    <t>SEG Bergwacht</t>
  </si>
  <si>
    <t>SEG Rettungshunde</t>
  </si>
  <si>
    <t>SEG-Ergänzung</t>
  </si>
  <si>
    <t>Örtliche Komponente/Bereitschaft</t>
  </si>
  <si>
    <t>Abrufplatz Rettungsdienst</t>
  </si>
  <si>
    <t>Helfer vor Ort</t>
  </si>
  <si>
    <t>Organisatorischer Leiter</t>
  </si>
  <si>
    <t>Einsatzleiter Rettungsdienst</t>
  </si>
  <si>
    <t>UG-SanEL</t>
  </si>
  <si>
    <t>Einsatzleiter Wasserrettung</t>
  </si>
  <si>
    <t>Wasserrettungsstation</t>
  </si>
  <si>
    <t>MHD</t>
  </si>
  <si>
    <t>SEG Ergänzung</t>
  </si>
  <si>
    <t>Freiwillige Feuerwehr</t>
  </si>
  <si>
    <t>Werkfeuerwehr</t>
  </si>
  <si>
    <t>Betriebsfeuerwehr</t>
  </si>
  <si>
    <t>First Responder</t>
  </si>
  <si>
    <t>Abschnittsführungsstelle</t>
  </si>
  <si>
    <t>Kreiseinsatzzentrale</t>
  </si>
  <si>
    <t>UG-ÖEL</t>
  </si>
  <si>
    <t>KomFü</t>
  </si>
  <si>
    <t>Kreisbrandrat</t>
  </si>
  <si>
    <t>Kreisbrandinspektor</t>
  </si>
  <si>
    <t>Kreisbrandmeister</t>
  </si>
  <si>
    <t>Bereitstellung</t>
  </si>
  <si>
    <t>THW</t>
  </si>
  <si>
    <t>Ortsverband</t>
  </si>
  <si>
    <t>Krankenhaus</t>
  </si>
  <si>
    <t>Rettungswache Aschaffenburg</t>
  </si>
  <si>
    <t>Rettungswache Obernburg</t>
  </si>
  <si>
    <t>ZRF bayer. Untermain</t>
  </si>
  <si>
    <t>Leitender Notarzt</t>
  </si>
  <si>
    <t>Angezeigter Name</t>
  </si>
  <si>
    <t>KBR</t>
  </si>
  <si>
    <t>KBI</t>
  </si>
  <si>
    <t>KBM</t>
  </si>
  <si>
    <t>PSNV_</t>
  </si>
  <si>
    <t>RW_MIL_</t>
  </si>
  <si>
    <t>RW_AB_</t>
  </si>
  <si>
    <t>RW_OBB_</t>
  </si>
  <si>
    <t>Funktion auswählen</t>
  </si>
  <si>
    <t>Rettungsdienstleitung</t>
  </si>
  <si>
    <t>Einheitsführer</t>
  </si>
  <si>
    <t>stellvertretender Einheitsführer</t>
  </si>
  <si>
    <t>Fachberater</t>
  </si>
  <si>
    <t>Kommandant</t>
  </si>
  <si>
    <t>stellvertretender Kommandant</t>
  </si>
  <si>
    <t>Hauptamtlicher Gerätewart</t>
  </si>
  <si>
    <t>Ortsbeauftragter</t>
  </si>
  <si>
    <t>Zugführer</t>
  </si>
  <si>
    <t>Tag</t>
  </si>
  <si>
    <t>Nacht</t>
  </si>
  <si>
    <t>Sirenealarm ab:</t>
  </si>
  <si>
    <t>Keine Sirene</t>
  </si>
  <si>
    <t>Fahrzeugwahl</t>
  </si>
  <si>
    <t>DD1</t>
  </si>
  <si>
    <t>DD2</t>
  </si>
  <si>
    <t>DD3</t>
  </si>
  <si>
    <t>Abroll</t>
  </si>
  <si>
    <t>AH</t>
  </si>
  <si>
    <t>FZG</t>
  </si>
  <si>
    <t>Zugfahrzg</t>
  </si>
  <si>
    <t>Einheit</t>
  </si>
  <si>
    <t>Rufname lang</t>
  </si>
  <si>
    <t>kurz</t>
  </si>
  <si>
    <t>Abroller:</t>
  </si>
  <si>
    <t>Selbstfahrend</t>
  </si>
  <si>
    <t>Abrollbehälter - Atem-/Strahlenschutz</t>
  </si>
  <si>
    <t>Anhängeleiter (AL 12)</t>
  </si>
  <si>
    <t>Arzttruppkraftwagen</t>
  </si>
  <si>
    <t>ist Kater?</t>
  </si>
  <si>
    <t>Abrollbehälter - Atemschutz</t>
  </si>
  <si>
    <t>Anhängeleiter (AL 16-4, AL 18)</t>
  </si>
  <si>
    <t>Bagger/Schaufellader</t>
  </si>
  <si>
    <t>Abrollbehälter - Bahnunfälle</t>
  </si>
  <si>
    <t>Anhängeleiter (AL 22)</t>
  </si>
  <si>
    <t>Bergungsräumgerät</t>
  </si>
  <si>
    <t>Abrollbehälter - Beleuchtungsgerät</t>
  </si>
  <si>
    <t>Anhänger Trinkwasseraufbereitungsanlage</t>
  </si>
  <si>
    <t>Boot, Feuerlösch-</t>
  </si>
  <si>
    <t>Abrollbehälter - Gefahrgut</t>
  </si>
  <si>
    <t>Anhänger Werkstatt</t>
  </si>
  <si>
    <t>Boot, Mehrzweck- (K-Boot, A-Boot)</t>
  </si>
  <si>
    <t>ROTKREUZ</t>
  </si>
  <si>
    <t>WASSERWACHT</t>
  </si>
  <si>
    <t>BERGWACHT</t>
  </si>
  <si>
    <t>Abrollbehälter - Kohlendioxid</t>
  </si>
  <si>
    <t>Anhänger, 7 t</t>
  </si>
  <si>
    <t>Boot, Rettungs- (Typ 1)</t>
  </si>
  <si>
    <t>JOHANNES</t>
  </si>
  <si>
    <t>Abrollbehälter - Öl</t>
  </si>
  <si>
    <t>Anhänger, 7 t, Runge</t>
  </si>
  <si>
    <t>Boot, Rettungs- (Typ 2)</t>
  </si>
  <si>
    <t>FLORIAN</t>
  </si>
  <si>
    <t>Abrollbehälter - Örtliche Einsatzleitung</t>
  </si>
  <si>
    <t>Anhänger, Boots-</t>
  </si>
  <si>
    <t>Drehleiter (DL 16-4, DL 18)</t>
  </si>
  <si>
    <t>HEROS</t>
  </si>
  <si>
    <t>Abrollbehälter - Reserve</t>
  </si>
  <si>
    <t>Anhänger, Drucklufterzeuger</t>
  </si>
  <si>
    <t>Drehleiter (DLA (K) 12/9, DL 12-9)</t>
  </si>
  <si>
    <t>Abrollbehälter - Rüstmaterial</t>
  </si>
  <si>
    <t>Anhänger, Elektrosauger-</t>
  </si>
  <si>
    <t>Drehleiter (DLA (K) 18/12,DL 18-12,DL 25,DL 23-9)</t>
  </si>
  <si>
    <t>anderer Standort</t>
  </si>
  <si>
    <t>Abrollbehälter - Sanitätsmaterial</t>
  </si>
  <si>
    <t>Anhänger, Gerätesatz Feldkabelbau</t>
  </si>
  <si>
    <t>Drehleiter (DLA (K) 23/12,DL 23-12,DLK 30,DL 30)</t>
  </si>
  <si>
    <t>Abrollbehälter - Schaummittel</t>
  </si>
  <si>
    <t>Anhänger, Gerätesatz ÖEL</t>
  </si>
  <si>
    <t>Drehleiter, sonstige</t>
  </si>
  <si>
    <t>RK</t>
  </si>
  <si>
    <t>WW</t>
  </si>
  <si>
    <t>BW</t>
  </si>
  <si>
    <t>Abrollbehälter - Schlauch</t>
  </si>
  <si>
    <t>Anhänger, Gerätesatz Pumpen</t>
  </si>
  <si>
    <t>Einsatzleitwagen (ELW 1)</t>
  </si>
  <si>
    <t>JO</t>
  </si>
  <si>
    <t>Abrollbehälter - Sonderlöschmittel</t>
  </si>
  <si>
    <t>Anhänger, Kompressor-</t>
  </si>
  <si>
    <t>Einsatzleitwagen (ELW 2)</t>
  </si>
  <si>
    <t>FL</t>
  </si>
  <si>
    <t>Abrollbehälter - Tank</t>
  </si>
  <si>
    <t>Anhänger, Lautsprecheranlage</t>
  </si>
  <si>
    <t>Einsatzleitwagen UG-ÖEL/UG-SanEL (ELW, ELF)</t>
  </si>
  <si>
    <t>HER</t>
  </si>
  <si>
    <t>Abrollbehälter - Umweltschutz</t>
  </si>
  <si>
    <t>Anhänger, Lichtgiraffe (Polyma)</t>
  </si>
  <si>
    <t>EL Bergwacht</t>
  </si>
  <si>
    <t>Abrollbehälter - Wasser</t>
  </si>
  <si>
    <t>Anhänger, Löschwasser-Außenlastbehälter</t>
  </si>
  <si>
    <t>Abrollbehälter mit Kran</t>
  </si>
  <si>
    <t>Anhänger, Mehrzweck-</t>
  </si>
  <si>
    <t>EL Wasserrettung</t>
  </si>
  <si>
    <t>Abrollbehälter mit Mulde</t>
  </si>
  <si>
    <t>Anhänger, Ölsaminat-</t>
  </si>
  <si>
    <t>Erkundungskraftwagen, ABC-</t>
  </si>
  <si>
    <t>Abrollbehälter mit Stützmaterial</t>
  </si>
  <si>
    <t>Anhänger, Ölschaden-</t>
  </si>
  <si>
    <t>Erkundungskraftwagen, AC- (8-Sitzer)</t>
  </si>
  <si>
    <t>Abrollbehälter, sonstige</t>
  </si>
  <si>
    <t>Anhänger, Ölsperren-</t>
  </si>
  <si>
    <t>Fernmeldekraftwagen</t>
  </si>
  <si>
    <t>Anhänger, Ölwehr-Geräte- (Mopmatic)</t>
  </si>
  <si>
    <t>Flugfeldlöschfahrzeug</t>
  </si>
  <si>
    <t>Anhänger, Ponton- (4-Rad)</t>
  </si>
  <si>
    <t>Fremdfahrzeug</t>
  </si>
  <si>
    <t>Anhänger, Pulverlösch- (P 250)</t>
  </si>
  <si>
    <t>Führungsfahrzeug, sonstiges</t>
  </si>
  <si>
    <t xml:space="preserve">Anhänger, Rettungsboot </t>
  </si>
  <si>
    <t>Funkkommandowagen</t>
  </si>
  <si>
    <t>Anhänger, Sanitätsmaterial</t>
  </si>
  <si>
    <t>Funkkraftwagen</t>
  </si>
  <si>
    <t>Anhänger, Schaummittel-</t>
  </si>
  <si>
    <t>Gabelstapler</t>
  </si>
  <si>
    <t>Anhänger, Schaum-Wasserwerfer-</t>
  </si>
  <si>
    <t>Gerätekraftwagen I</t>
  </si>
  <si>
    <t>Anhänger, Schlauch-</t>
  </si>
  <si>
    <t>Gerätekraftwagen II (GKW II, MKW)</t>
  </si>
  <si>
    <t>Anhänger, sonstige</t>
  </si>
  <si>
    <t>Gerätewagen</t>
  </si>
  <si>
    <t>Anhänger, Tank-</t>
  </si>
  <si>
    <t>Gerätewagen Atem-/Strahlenschutz</t>
  </si>
  <si>
    <t>Anhänger, Tragkraftspritzen-</t>
  </si>
  <si>
    <t>Gerätewagen Atemschutz</t>
  </si>
  <si>
    <t>Anhänger, Transport-, Tieffader</t>
  </si>
  <si>
    <t>Gerätewagen Gefahrgut</t>
  </si>
  <si>
    <t>Anhänger, Verkehrssicherungs-</t>
  </si>
  <si>
    <t>Gerätewagen Licht</t>
  </si>
  <si>
    <t>Gerätewagen Logistik 1</t>
  </si>
  <si>
    <t>Gerätewagen Logistik 2</t>
  </si>
  <si>
    <t>Gerätewagen Logistik 2 mit Zusatz 'Wasserversorg.'</t>
  </si>
  <si>
    <t>Gerätewagen Messtechnik</t>
  </si>
  <si>
    <t>Gerätewagen Öl</t>
  </si>
  <si>
    <t>Gerätewagen Sanität</t>
  </si>
  <si>
    <t>Gerätewagen Schiene</t>
  </si>
  <si>
    <t>Gerätewagen Strahlenschutz</t>
  </si>
  <si>
    <t>Gerätewagen Tauchen</t>
  </si>
  <si>
    <t>Gerätewagen Tierrettung</t>
  </si>
  <si>
    <t>Gerätewagen Umweltschutz</t>
  </si>
  <si>
    <t>Gerätewagen Wasserrettung</t>
  </si>
  <si>
    <t>Gerätewagen, sonstiger</t>
  </si>
  <si>
    <t>Hubschrauber, Großraumrettung</t>
  </si>
  <si>
    <t>Hubschrauber, Intensivtransport</t>
  </si>
  <si>
    <t>Hubschrauber, Rettung</t>
  </si>
  <si>
    <t>Kleinalarmfahrzeug</t>
  </si>
  <si>
    <t>Kommandowagen</t>
  </si>
  <si>
    <t>Kraftwagen, Führung/Kommunik. (FüKomKw, FüKw)</t>
  </si>
  <si>
    <t>Krankentransportwagen (1 Trage)</t>
  </si>
  <si>
    <t>Krankentransportwagen (2 Tragen)</t>
  </si>
  <si>
    <t>Krankentransportwagen (3/4 Tragen)</t>
  </si>
  <si>
    <t>Krankentransportwagen, Großraum-</t>
  </si>
  <si>
    <t>Küchenwagen</t>
  </si>
  <si>
    <t>Leiter, fahrbar, sonstige</t>
  </si>
  <si>
    <t>Lichtmastfahrzeug</t>
  </si>
  <si>
    <t>Lkw</t>
  </si>
  <si>
    <t>Lkw mit Ladebordwand</t>
  </si>
  <si>
    <t>Lkw mit Ladekran</t>
  </si>
  <si>
    <t>Lkw, Dekontaminations-, G</t>
  </si>
  <si>
    <t>Lkw, Dekontaminations-, P</t>
  </si>
  <si>
    <t>Lkw, Versorgungs-</t>
  </si>
  <si>
    <t>Lkw-Kipper</t>
  </si>
  <si>
    <t>Löschfahrzeug, sonstige</t>
  </si>
  <si>
    <t>Löschgruppenfahrzeug (LF 10/6)</t>
  </si>
  <si>
    <t>Löschgruppenfahrzeug (LF 10/6) mit  Zusatzb. THL</t>
  </si>
  <si>
    <t>Löschgruppenfahrzeug (LF 16 TS)</t>
  </si>
  <si>
    <t>Löschgruppenfahrzeug (LF 16)</t>
  </si>
  <si>
    <t>Löschgruppenfahrzeug (LF 16/12)</t>
  </si>
  <si>
    <t>Löschgruppenfahrzeug (LF 20/16)</t>
  </si>
  <si>
    <t>Löschgruppenfahrzeug (LF 8 I)</t>
  </si>
  <si>
    <t>Löschgruppenfahrzeug (LF 8 II) mit  Zusatzb. THL</t>
  </si>
  <si>
    <t>Löschgruppenfahrzeug (LF 8/6)</t>
  </si>
  <si>
    <t>Löschgruppenfahrzeug (LF 8/6) mit Zusatzb. THL</t>
  </si>
  <si>
    <t>Löschgruppenfahrzeug, Hilfeleistungs- (HLF 20/16)</t>
  </si>
  <si>
    <t>Löschgruppenfahrzeug, Hilfeleistungs-, sonstiges</t>
  </si>
  <si>
    <t>Mannschaftslastwagen (MLW 2t, MLW 3t, MKW)</t>
  </si>
  <si>
    <t>Mannschaftstransportwagen</t>
  </si>
  <si>
    <t>Mehrzweckfahrzeug</t>
  </si>
  <si>
    <t>Mehrzweckfahrzeug, Dekontaminations-</t>
  </si>
  <si>
    <t>Mehrzweckkraftwagen Typ A, 3,5 t, gl, Lbw</t>
  </si>
  <si>
    <t>Mehrzweckkraftwagen Typ B, 5 t, gl, Lbw</t>
  </si>
  <si>
    <t>Motorrad/Kraftrad</t>
  </si>
  <si>
    <t>Motorschlitten / Schneeraupe</t>
  </si>
  <si>
    <t>Netzersatzanlage 50 kVA mit Lichtmast</t>
  </si>
  <si>
    <t>Notarzt-Disposition</t>
  </si>
  <si>
    <t>Notarzt-Einsatzfahrzeug</t>
  </si>
  <si>
    <t>Notarztwagen</t>
  </si>
  <si>
    <t>Pkw</t>
  </si>
  <si>
    <t>Pkw, geländegängig</t>
  </si>
  <si>
    <t>Pkw, Kombi-</t>
  </si>
  <si>
    <t>Ponton</t>
  </si>
  <si>
    <t>Rettungs- u. Sanitätsfahrzeug, sonstiges</t>
  </si>
  <si>
    <t>Rettungswagen</t>
  </si>
  <si>
    <t>Rettungswagen, Großraum-</t>
  </si>
  <si>
    <t>Rettungswagen, Intensiv</t>
  </si>
  <si>
    <t>Rüstwagen (RW 1)</t>
  </si>
  <si>
    <t>Rüstwagen (RW 2, RW (neu))</t>
  </si>
  <si>
    <t>Rüstwagen (RW 3)</t>
  </si>
  <si>
    <t>Rüstwagen, sonstiger</t>
  </si>
  <si>
    <t>Sanitätsgruppenfahrzeug</t>
  </si>
  <si>
    <t>Schlauchwagen (SW 1000, SKW)</t>
  </si>
  <si>
    <t>Schlauchwagen (SW 2000, SW 2000-Tr)</t>
  </si>
  <si>
    <t>Sonderfahrzeug, sonstiges</t>
  </si>
  <si>
    <t>Sonderlöschmittelfahrzeug</t>
  </si>
  <si>
    <t>Tanklöschfahrzeug (TLF 16/24-Tr, TLF 16-Tr)</t>
  </si>
  <si>
    <t>Tanklöschfahrzeug (TLF 16/25, TLF 16)</t>
  </si>
  <si>
    <t>Tanklöschfahrzeug (TLF 20/40, TLF20/40-SL)</t>
  </si>
  <si>
    <t>Tanklöschfahrzeug (TLF 24/50,TLF 24/48,TLF 20/40)</t>
  </si>
  <si>
    <t>Tanklöschfahrzeug (TLF 8/18, TLF 8)</t>
  </si>
  <si>
    <t>Tanklöschfahrzeug, sonstiges</t>
  </si>
  <si>
    <t>Teleskop-/Gelenkmast (TM, GM, TGM)</t>
  </si>
  <si>
    <t>Tragkraftspritzenfahrzeug</t>
  </si>
  <si>
    <t>Tragkraftspritzenfahrzeug mit Löschwasserbehälter</t>
  </si>
  <si>
    <t>Tragkraftspritzenfahrzeug mit Truppbesatzung</t>
  </si>
  <si>
    <t>Trockenlöschfahrzeug (TroLF 3000)</t>
  </si>
  <si>
    <t>Trockenlöschfahrzeug (TroLF 500 u.ä).</t>
  </si>
  <si>
    <t>Trockentanklöschfahrzeug (TroTLF 16)</t>
  </si>
  <si>
    <t>Trockentanklöschfahrzeug (TroTLF 3500)</t>
  </si>
  <si>
    <t>Versorgungsfahrzeug, sonstiges</t>
  </si>
  <si>
    <t>Vorausgerätewagen</t>
  </si>
  <si>
    <t>Vorausrüstwagen</t>
  </si>
  <si>
    <t>Wasserrettungswagen</t>
  </si>
  <si>
    <t>Wechselladerfahrzeug</t>
  </si>
  <si>
    <t>Zugtruppfahrzeug</t>
  </si>
  <si>
    <t>Zumischer-Löschfahrzeug</t>
  </si>
  <si>
    <t>Auswertung:</t>
  </si>
  <si>
    <t>Grunddaten</t>
  </si>
  <si>
    <t>Ansprechpartner</t>
  </si>
  <si>
    <t>Fr</t>
  </si>
  <si>
    <t>Sa</t>
  </si>
  <si>
    <t>So</t>
  </si>
  <si>
    <t>Löschgruppenfahrzeug, Hilfeleistungs- (HLF 30/40)</t>
  </si>
  <si>
    <t>Löschgruppenfahrzeug (LF 24)</t>
  </si>
  <si>
    <t>Menge</t>
  </si>
  <si>
    <t>Sirene ab</t>
  </si>
  <si>
    <t>Tagsüber (06:00 - 22:00)</t>
  </si>
  <si>
    <t>Mo-Fr</t>
  </si>
  <si>
    <t>Sa und So</t>
  </si>
  <si>
    <t>Nachts (22:00 - 06:00)</t>
  </si>
  <si>
    <t>Feld für Fahrzeuge die nicht ausgewählt werden können</t>
  </si>
  <si>
    <t>Fahrzeug besetzt von</t>
  </si>
  <si>
    <t>bis</t>
  </si>
  <si>
    <t>Sirenenalarm</t>
  </si>
  <si>
    <t>Sa-So</t>
  </si>
  <si>
    <t>Tag (Mo-Fr)</t>
  </si>
  <si>
    <t>Nacht (Mo-Fr)</t>
  </si>
  <si>
    <t>(Wochenende)</t>
  </si>
  <si>
    <t>Sirene Mo-Fr Tag</t>
  </si>
  <si>
    <t>WoE</t>
  </si>
  <si>
    <t>Druckschlauch B (Transporteinheit 500 m)</t>
  </si>
  <si>
    <t>Infusionslösungen (&gt;= 50 Stück)</t>
  </si>
  <si>
    <t>Höhenrettungsgruppe</t>
  </si>
  <si>
    <t>Rettungswache Miltenberg</t>
  </si>
  <si>
    <t>EL San Betreuung</t>
  </si>
  <si>
    <t>Alarmierungsmöglichkeiten</t>
  </si>
  <si>
    <t>Funkrufname</t>
  </si>
  <si>
    <t>Folgeblatt:</t>
  </si>
  <si>
    <t>Folgeblatt</t>
  </si>
  <si>
    <t>Gabelstapler, geländegängig</t>
  </si>
  <si>
    <t>SEG Behandlung</t>
  </si>
  <si>
    <t>SEG Transport</t>
  </si>
  <si>
    <t>SEG Verpflegung</t>
  </si>
  <si>
    <t>Änderungen an Fahrzeug Blatt:</t>
  </si>
  <si>
    <t>Bei Änderungen Haken in das Kontrollkästchen setzen</t>
  </si>
  <si>
    <t>Ort / Firma / Gelände/ Bezeichnung</t>
  </si>
  <si>
    <t>Funktion (Freitext)</t>
  </si>
  <si>
    <t>stellvertretender Zugführer</t>
  </si>
  <si>
    <t>Gruppenführer</t>
  </si>
  <si>
    <t>Stv. Kommandant</t>
  </si>
  <si>
    <t>Jugendwart</t>
  </si>
  <si>
    <t>Frauenbeauftragte</t>
  </si>
  <si>
    <t>Gerätewart</t>
  </si>
  <si>
    <t>1. Vereinsvorsitzender</t>
  </si>
  <si>
    <t>2. Vereinsvorsitzender</t>
  </si>
  <si>
    <t>Rathaus</t>
  </si>
  <si>
    <t>1. Bürgermeister</t>
  </si>
  <si>
    <t>2. Bürgermeister</t>
  </si>
  <si>
    <t>Geschäftsleitender Beamte</t>
  </si>
  <si>
    <t>KatS-Sachbearbeiter</t>
  </si>
  <si>
    <t>Vereinsname</t>
  </si>
  <si>
    <t>Anzahl Vereinsmitglieder</t>
  </si>
  <si>
    <t xml:space="preserve">Anzahl der Aktiven (ohne Anwärter und Jugendliche) </t>
  </si>
  <si>
    <t>darin weibliche Aktive enthalten</t>
  </si>
  <si>
    <t>darin eigene hauptamtliche Aktive enthalten</t>
  </si>
  <si>
    <t>darin Aktive vom 18. bis 26. Lebensjahr</t>
  </si>
  <si>
    <t>darin Aktive vom 27. bis 49. Lebensjahr</t>
  </si>
  <si>
    <t>darin aktive vom 50. bist 63. Lebensjahr</t>
  </si>
  <si>
    <t xml:space="preserve">Anzahl der Jugendgruppen </t>
  </si>
  <si>
    <t xml:space="preserve">Anzahl der Anwärter (Jugendliche) vom 12. bis 17. Lebensjahr </t>
  </si>
  <si>
    <t>darin weibliche Anwärter enthalten</t>
  </si>
  <si>
    <t>Anzahl der Gerätehäuser</t>
  </si>
  <si>
    <t>Anzahl der Atemschutzgeräteträger</t>
  </si>
  <si>
    <t>Anzahl der Trupps der Trupps mit Strahlenschutzausrüstung</t>
  </si>
  <si>
    <t>Anzahl der musiktreibenden Züge und Abteilungen</t>
  </si>
  <si>
    <t>Anzahl der Musiker</t>
  </si>
  <si>
    <t>Kinderfeuerwehr vorhanden ja/nein</t>
  </si>
  <si>
    <t>Anzahl der Mitglieder der Kinderfeuerwehr</t>
  </si>
  <si>
    <t>Mögliches Eintrittsalter in die Kinderfeuerwehr</t>
  </si>
  <si>
    <t>Mobiltelefonnummer</t>
  </si>
  <si>
    <t>Mobilfaxnummer</t>
  </si>
  <si>
    <t>Mobile E-Mail Adresse</t>
  </si>
  <si>
    <t>Stand des letzten 01.01.</t>
  </si>
  <si>
    <t>Feuerwehrname</t>
  </si>
  <si>
    <t>Homepage</t>
  </si>
  <si>
    <t>Abdichtmaterial (z.B. Universalsperre)</t>
  </si>
  <si>
    <t>Arbeits-/ Rettungsplattform</t>
  </si>
  <si>
    <t>Be-/ Entlüftungsgerät</t>
  </si>
  <si>
    <t>Beleuchtungssatz (komplett)</t>
  </si>
  <si>
    <t>Bindemittel, Öl- (Vliesrolle, &gt;= 40 m)</t>
  </si>
  <si>
    <t>Bindemittel, Öl- (Vliesschleier, &gt;= 30 m)</t>
  </si>
  <si>
    <t>Bindemittel, Universal- (&gt; 200kg, transpotabel)</t>
  </si>
  <si>
    <t>Bindemittel, Öl- (&gt; 200 kg, transportabel)</t>
  </si>
  <si>
    <t>Boot, Schlauch-/ Flachwasserschub-</t>
  </si>
  <si>
    <t>Auffangbehälter Kunststoff- (&gt;= 100 l)</t>
  </si>
  <si>
    <t>Auffangbehälter Edelstahl- (&gt;= 100 l)</t>
  </si>
  <si>
    <t>Eisretter/ -rettungsschlitten</t>
  </si>
  <si>
    <t>Filtergerät ABEK-P (Kombi-Filter+Maske)</t>
  </si>
  <si>
    <t>Gasmesskoffer (Satz)</t>
  </si>
  <si>
    <t>Gerätesatz Auf- und Abseilgerät (Rollgliss etc.)</t>
  </si>
  <si>
    <t>Gerätesatz Absturzsicherungsausrüstung</t>
  </si>
  <si>
    <t>Gerätesatz Bahnerden</t>
  </si>
  <si>
    <t>Gerätesatz Tankwagen-Notentleerung</t>
  </si>
  <si>
    <t>Hebekissensystem</t>
  </si>
  <si>
    <t>Hochwasserschutzsystem, mobil (lfd. m)</t>
  </si>
  <si>
    <t>Hydroschild (Wasserschild)</t>
  </si>
  <si>
    <t>Körperschutz, Wasserrettung- (Überlebensanzug)</t>
  </si>
  <si>
    <t>Körperschutz A-, Form 2 (Kontaminationsschutzanzug)</t>
  </si>
  <si>
    <t>Körperschutz BC-, Form 2 (Infektionsschutzanzug)</t>
  </si>
  <si>
    <t>Körperschutz ABC-, Form 3 (CSA Typ II)</t>
  </si>
  <si>
    <t>Kranzubehör, Fassgreifer</t>
  </si>
  <si>
    <t>Kranzubehör, Greifer</t>
  </si>
  <si>
    <t>Kranzubehör, Palettengabel</t>
  </si>
  <si>
    <t>Leiter, Schieb- (3-teilig)</t>
  </si>
  <si>
    <t>Löschpulver ABC (kg)</t>
  </si>
  <si>
    <t>Löschwasser (Liter)</t>
  </si>
  <si>
    <r>
      <t xml:space="preserve">Schaummittel </t>
    </r>
    <r>
      <rPr>
        <sz val="8"/>
        <rFont val="Arial"/>
        <family val="2"/>
      </rPr>
      <t>siehe unten</t>
    </r>
  </si>
  <si>
    <t>Mehrzweckzug (ab 16 kN)</t>
  </si>
  <si>
    <t>Notfallrucksach/ -koffer</t>
  </si>
  <si>
    <t>Ölsperre (lfd. m)</t>
  </si>
  <si>
    <t>Löschgerät, Rucksack-</t>
  </si>
  <si>
    <t>Pressluftatmer (Gerät+Maske)</t>
  </si>
  <si>
    <t>Pressluftatmer, Langzeit- (Gerät+Maske)</t>
  </si>
  <si>
    <t>Pumpe, Schmutzwasser- (ab 1200 l/min)</t>
  </si>
  <si>
    <t>Pumpe, Tauch- (TP 4/1, TP 8/1)</t>
  </si>
  <si>
    <t>Pumpe, Tauch- (mind. TP 15/1)</t>
  </si>
  <si>
    <t>Rettungsbrett (z.B. Spineboard)</t>
  </si>
  <si>
    <t>Rettungssatz, hydraulisch</t>
  </si>
  <si>
    <t>Rettungssatz, hydraulisch (schwer)</t>
  </si>
  <si>
    <t>Rettungszylinder (Satz)</t>
  </si>
  <si>
    <t>Säge, Motor-</t>
  </si>
  <si>
    <t>Sandsack (gefüllt, Transporteinheit)</t>
  </si>
  <si>
    <t>Sandsack (leer, Transporteinheit)</t>
  </si>
  <si>
    <t>Sandsackabfüllanlage</t>
  </si>
  <si>
    <t>Schaum-/ Wasserwerfer, tragbar</t>
  </si>
  <si>
    <t>Schneidgerät, schwer (Autogen, Plasma)</t>
  </si>
  <si>
    <t>Schutzkleidung, Hitze Form 3 (Ganzkörperanzug)</t>
  </si>
  <si>
    <t>Sonderausrüstung A</t>
  </si>
  <si>
    <t>Stickstoff N2 (kg)</t>
  </si>
  <si>
    <t>Kohlendioxid CO2 (kg)</t>
  </si>
  <si>
    <t>Stützmaterial (Satz)</t>
  </si>
  <si>
    <t>Tierrettungsgerät/ -bergegeschirr</t>
  </si>
  <si>
    <t>Trage, Korb- (Schleifkorb-)</t>
  </si>
  <si>
    <t>Trage, Korb-, Schwerlast- (&gt; 300 kg)</t>
  </si>
  <si>
    <t>Tragenhalterung (Drehleiter)</t>
  </si>
  <si>
    <t>Tragkraftspritze (TS, PFPN)</t>
  </si>
  <si>
    <t>Transportpalette</t>
  </si>
  <si>
    <t>Über-/ Hochdrucklüfter</t>
  </si>
  <si>
    <t>Wärmebildkamera (WBK)</t>
  </si>
  <si>
    <t>Ortungsgerät</t>
  </si>
  <si>
    <t>Werkzeugsatz, Schornstein-</t>
  </si>
  <si>
    <t>Werkzeugsatz, Türöffnung- (Sperrwerkzeug)</t>
  </si>
  <si>
    <t>Zelt, Schnelleinsatz-</t>
  </si>
  <si>
    <t>Zugeinrichtung, maschinell (ab 50 kN, Seilwinde)</t>
  </si>
  <si>
    <t>neue Geräte ab 2014</t>
  </si>
  <si>
    <t>Abdichtmaterial (z.B. Dichtkissen)</t>
  </si>
  <si>
    <t>Auffangbehälter, Falt- (ab 2000 l)</t>
  </si>
  <si>
    <t>Beleuchtungsatz (Leuchtballon)</t>
  </si>
  <si>
    <t>Gasmess-/ -warngerät</t>
  </si>
  <si>
    <t>Hebesatz, hydraulisch (ab 120 kN)</t>
  </si>
  <si>
    <t>Ladebordwand/ Hubladebühne</t>
  </si>
  <si>
    <t>Leiter, Multifunktions-</t>
  </si>
  <si>
    <t>Leiter, Steck- (4-teilig)</t>
  </si>
  <si>
    <t>Löschgerät, sonstiges (z.B. HiPress)</t>
  </si>
  <si>
    <t>Photoionisationsdetektor (PID)</t>
  </si>
  <si>
    <t>Pulsoximeter (mit CO-Messung)</t>
  </si>
  <si>
    <t>Reanimationsgerät (z.B. Lukas, Animax)</t>
  </si>
  <si>
    <t>Rollpalette, schienenfahrbar</t>
  </si>
  <si>
    <t>Säge, Rettungs-</t>
  </si>
  <si>
    <t>Saugschlauch, A- (Satz)</t>
  </si>
  <si>
    <t>Schaummittel, alkoholbeständig (Liter)</t>
  </si>
  <si>
    <t>Schaummittel, Class A (Liter)</t>
  </si>
  <si>
    <t>Schaummittel, Mehrbereichs- (Liter)</t>
  </si>
  <si>
    <t>Schutzkleidung, Insekten-</t>
  </si>
  <si>
    <t>Tauchanzug (nass)</t>
  </si>
  <si>
    <t>Auffangbehälter, mineralölbeständig</t>
  </si>
  <si>
    <t>Sonderausrüstung Wasserretter</t>
  </si>
  <si>
    <t>Stromerzeuger (ab 8 kVA, tragbar)</t>
  </si>
  <si>
    <t>Tauchanzug (trocken)</t>
  </si>
  <si>
    <t>Trage, Kranken- (N oder K ab 5 Stk.)</t>
  </si>
  <si>
    <t>Über-/ Hochdrucklüfter (wasserbetrieben)</t>
  </si>
  <si>
    <t>Vakuummatratze</t>
  </si>
  <si>
    <t>Verletztenversorgungsset</t>
  </si>
  <si>
    <t>Winde, hydraulisch (&gt;= 100 kN, Satz) ("Büffelheber")</t>
  </si>
  <si>
    <t>Zelt, Universal- (&gt;= 20 qm)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</si>
</sst>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d/\ mmm/\ yyyy"/>
    <numFmt numFmtId="166" formatCode="&quot;Ja&quot;;&quot;Ja&quot;;&quot;Nein&quot;"/>
    <numFmt numFmtId="167" formatCode="h:mm;@"/>
    <numFmt numFmtId="168" formatCode="h:mm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8"/>
      <color indexed="23"/>
      <name val="Arial"/>
      <family val="2"/>
    </font>
    <font>
      <b/>
      <i/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trike/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Alignment="1" applyProtection="1">
      <alignment vertical="center"/>
      <protection/>
    </xf>
    <xf numFmtId="164" fontId="2" fillId="37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1" fontId="2" fillId="37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164" fontId="2" fillId="37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" fontId="0" fillId="37" borderId="10" xfId="0" applyNumberFormat="1" applyFill="1" applyBorder="1" applyAlignment="1" applyProtection="1">
      <alignment horizontal="left" vertical="center"/>
      <protection locked="0"/>
    </xf>
    <xf numFmtId="49" fontId="2" fillId="37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37" borderId="10" xfId="0" applyNumberFormat="1" applyFont="1" applyFill="1" applyBorder="1" applyAlignment="1" applyProtection="1">
      <alignment horizontal="center" vertical="center"/>
      <protection locked="0"/>
    </xf>
    <xf numFmtId="21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65" fontId="2" fillId="37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0" fontId="8" fillId="36" borderId="0" xfId="0" applyFont="1" applyFill="1" applyBorder="1" applyAlignment="1" applyProtection="1">
      <alignment/>
      <protection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35" borderId="0" xfId="0" applyNumberFormat="1" applyFont="1" applyFill="1" applyBorder="1" applyAlignment="1">
      <alignment horizontal="left" vertical="center"/>
    </xf>
    <xf numFmtId="0" fontId="0" fillId="41" borderId="0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left" vertical="center"/>
    </xf>
    <xf numFmtId="0" fontId="0" fillId="43" borderId="0" xfId="0" applyFont="1" applyFill="1" applyBorder="1" applyAlignment="1">
      <alignment horizontal="left" vertical="center"/>
    </xf>
    <xf numFmtId="0" fontId="0" fillId="44" borderId="0" xfId="0" applyFont="1" applyFill="1" applyBorder="1" applyAlignment="1">
      <alignment horizontal="left" vertical="center"/>
    </xf>
    <xf numFmtId="0" fontId="0" fillId="40" borderId="0" xfId="0" applyFont="1" applyFill="1" applyBorder="1" applyAlignment="1">
      <alignment horizontal="left" vertical="center"/>
    </xf>
    <xf numFmtId="0" fontId="0" fillId="4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40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49" fontId="0" fillId="38" borderId="0" xfId="0" applyNumberFormat="1" applyFont="1" applyFill="1" applyAlignment="1">
      <alignment/>
    </xf>
    <xf numFmtId="49" fontId="0" fillId="40" borderId="0" xfId="0" applyNumberFormat="1" applyFont="1" applyFill="1" applyAlignment="1">
      <alignment/>
    </xf>
    <xf numFmtId="0" fontId="0" fillId="45" borderId="0" xfId="0" applyFont="1" applyFill="1" applyAlignment="1">
      <alignment/>
    </xf>
    <xf numFmtId="49" fontId="0" fillId="45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9" borderId="0" xfId="0" applyNumberFormat="1" applyFont="1" applyFill="1" applyAlignment="1">
      <alignment/>
    </xf>
    <xf numFmtId="49" fontId="0" fillId="39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/>
    </xf>
    <xf numFmtId="1" fontId="0" fillId="0" borderId="0" xfId="0" applyNumberFormat="1" applyAlignment="1">
      <alignment horizontal="center"/>
    </xf>
    <xf numFmtId="21" fontId="0" fillId="0" borderId="0" xfId="0" applyNumberFormat="1" applyFont="1" applyBorder="1" applyAlignment="1" applyProtection="1">
      <alignment horizontal="left" vertical="center"/>
      <protection/>
    </xf>
    <xf numFmtId="0" fontId="8" fillId="46" borderId="1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/>
    </xf>
    <xf numFmtId="49" fontId="0" fillId="0" borderId="0" xfId="0" applyNumberFormat="1" applyAlignment="1">
      <alignment/>
    </xf>
    <xf numFmtId="1" fontId="0" fillId="37" borderId="10" xfId="0" applyNumberFormat="1" applyFill="1" applyBorder="1" applyAlignment="1" applyProtection="1">
      <alignment horizontal="left" vertical="center"/>
      <protection/>
    </xf>
    <xf numFmtId="0" fontId="0" fillId="47" borderId="0" xfId="0" applyFill="1" applyAlignment="1">
      <alignment/>
    </xf>
    <xf numFmtId="1" fontId="0" fillId="0" borderId="0" xfId="0" applyNumberFormat="1" applyFont="1" applyAlignment="1">
      <alignment/>
    </xf>
    <xf numFmtId="49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49" fontId="0" fillId="33" borderId="0" xfId="0" applyNumberFormat="1" applyFill="1" applyAlignment="1">
      <alignment/>
    </xf>
    <xf numFmtId="168" fontId="2" fillId="37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166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167" fontId="2" fillId="37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49" fontId="0" fillId="48" borderId="0" xfId="0" applyNumberFormat="1" applyFont="1" applyFill="1" applyAlignment="1">
      <alignment/>
    </xf>
    <xf numFmtId="49" fontId="16" fillId="48" borderId="0" xfId="0" applyNumberFormat="1" applyFont="1" applyFill="1" applyAlignment="1">
      <alignment horizontal="center"/>
    </xf>
    <xf numFmtId="0" fontId="7" fillId="47" borderId="19" xfId="0" applyFont="1" applyFill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8" fillId="49" borderId="0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NumberFormat="1" applyFont="1" applyFill="1" applyBorder="1" applyAlignment="1" applyProtection="1">
      <alignment horizontal="left" vertical="center"/>
      <protection locked="0"/>
    </xf>
    <xf numFmtId="1" fontId="2" fillId="37" borderId="22" xfId="0" applyNumberFormat="1" applyFont="1" applyFill="1" applyBorder="1" applyAlignment="1" applyProtection="1">
      <alignment horizontal="center" vertical="center"/>
      <protection locked="0"/>
    </xf>
    <xf numFmtId="49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50" borderId="0" xfId="0" applyFill="1" applyAlignment="1">
      <alignment/>
    </xf>
    <xf numFmtId="0" fontId="22" fillId="0" borderId="0" xfId="0" applyFont="1" applyAlignment="1">
      <alignment/>
    </xf>
    <xf numFmtId="0" fontId="0" fillId="49" borderId="0" xfId="0" applyFill="1" applyAlignment="1">
      <alignment/>
    </xf>
    <xf numFmtId="0" fontId="2" fillId="51" borderId="10" xfId="0" applyFont="1" applyFill="1" applyBorder="1" applyAlignment="1" applyProtection="1">
      <alignment vertical="center"/>
      <protection/>
    </xf>
    <xf numFmtId="0" fontId="23" fillId="51" borderId="10" xfId="0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49" fontId="2" fillId="37" borderId="23" xfId="0" applyNumberFormat="1" applyFont="1" applyFill="1" applyBorder="1" applyAlignment="1" applyProtection="1">
      <alignment horizontal="center" vertical="center"/>
      <protection locked="0"/>
    </xf>
    <xf numFmtId="49" fontId="2" fillId="37" borderId="24" xfId="0" applyNumberFormat="1" applyFont="1" applyFill="1" applyBorder="1" applyAlignment="1" applyProtection="1">
      <alignment horizontal="center" vertical="center"/>
      <protection locked="0"/>
    </xf>
    <xf numFmtId="49" fontId="2" fillId="37" borderId="25" xfId="0" applyNumberFormat="1" applyFont="1" applyFill="1" applyBorder="1" applyAlignment="1" applyProtection="1">
      <alignment horizontal="center" vertical="center"/>
      <protection locked="0"/>
    </xf>
    <xf numFmtId="0" fontId="8" fillId="46" borderId="26" xfId="0" applyFont="1" applyFill="1" applyBorder="1" applyAlignment="1" applyProtection="1">
      <alignment horizontal="center" vertical="center"/>
      <protection/>
    </xf>
    <xf numFmtId="0" fontId="8" fillId="46" borderId="27" xfId="0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11" fillId="37" borderId="10" xfId="46" applyNumberFormat="1" applyFill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 textRotation="90" wrapText="1"/>
      <protection/>
    </xf>
    <xf numFmtId="0" fontId="3" fillId="52" borderId="29" xfId="0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vertical="center" textRotation="90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 hidden="1"/>
    </xf>
    <xf numFmtId="49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10" xfId="0" applyNumberFormat="1" applyFont="1" applyFill="1" applyBorder="1" applyAlignment="1" applyProtection="1">
      <alignment horizontal="center" vertical="center"/>
      <protection locked="0"/>
    </xf>
    <xf numFmtId="49" fontId="2" fillId="37" borderId="13" xfId="0" applyNumberFormat="1" applyFont="1" applyFill="1" applyBorder="1" applyAlignment="1" applyProtection="1">
      <alignment horizontal="center" vertical="center"/>
      <protection locked="0"/>
    </xf>
    <xf numFmtId="49" fontId="2" fillId="37" borderId="30" xfId="0" applyNumberFormat="1" applyFont="1" applyFill="1" applyBorder="1" applyAlignment="1" applyProtection="1">
      <alignment horizontal="center" vertical="center"/>
      <protection locked="0"/>
    </xf>
    <xf numFmtId="49" fontId="2" fillId="37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66" fontId="14" fillId="40" borderId="31" xfId="0" applyNumberFormat="1" applyFont="1" applyFill="1" applyBorder="1" applyAlignment="1" applyProtection="1">
      <alignment horizontal="left" vertical="center"/>
      <protection/>
    </xf>
    <xf numFmtId="0" fontId="7" fillId="40" borderId="32" xfId="0" applyFont="1" applyFill="1" applyBorder="1" applyAlignment="1" applyProtection="1">
      <alignment horizontal="center" vertical="center"/>
      <protection hidden="1"/>
    </xf>
    <xf numFmtId="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7" borderId="22" xfId="0" applyNumberFormat="1" applyFont="1" applyFill="1" applyBorder="1" applyAlignment="1" applyProtection="1">
      <alignment horizontal="left" vertical="center"/>
      <protection locked="0"/>
    </xf>
    <xf numFmtId="0" fontId="2" fillId="37" borderId="13" xfId="0" applyNumberFormat="1" applyFont="1" applyFill="1" applyBorder="1" applyAlignment="1" applyProtection="1">
      <alignment horizontal="left" vertical="center"/>
      <protection locked="0"/>
    </xf>
    <xf numFmtId="0" fontId="2" fillId="37" borderId="18" xfId="0" applyNumberFormat="1" applyFont="1" applyFill="1" applyBorder="1" applyAlignment="1" applyProtection="1">
      <alignment horizontal="left" vertical="center"/>
      <protection locked="0"/>
    </xf>
    <xf numFmtId="49" fontId="2" fillId="37" borderId="13" xfId="0" applyNumberFormat="1" applyFont="1" applyFill="1" applyBorder="1" applyAlignment="1" applyProtection="1">
      <alignment horizontal="left" vertical="center"/>
      <protection locked="0"/>
    </xf>
    <xf numFmtId="49" fontId="2" fillId="37" borderId="18" xfId="0" applyNumberFormat="1" applyFont="1" applyFill="1" applyBorder="1" applyAlignment="1" applyProtection="1">
      <alignment horizontal="left" vertical="center"/>
      <protection locked="0"/>
    </xf>
    <xf numFmtId="0" fontId="7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1009650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1009650</xdr:colOff>
      <xdr:row>2</xdr:row>
      <xdr:rowOff>104775</xdr:rowOff>
    </xdr:to>
    <xdr:pic>
      <xdr:nvPicPr>
        <xdr:cNvPr id="2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3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191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1038225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104775</xdr:rowOff>
    </xdr:to>
    <xdr:pic>
      <xdr:nvPicPr>
        <xdr:cNvPr id="1" name="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showGridLines="0" showRowColHeaders="0" tabSelected="1" defaultGridColor="0" zoomScalePageLayoutView="0" colorId="9" workbookViewId="0" topLeftCell="A1">
      <pane ySplit="4" topLeftCell="A5" activePane="bottomLeft" state="frozen"/>
      <selection pane="topLeft" activeCell="A1" sqref="A1:B1"/>
      <selection pane="bottomLeft" activeCell="A1" sqref="A1:H3"/>
    </sheetView>
  </sheetViews>
  <sheetFormatPr defaultColWidth="11.421875" defaultRowHeight="15.75" customHeight="1"/>
  <cols>
    <col min="1" max="1" width="25.7109375" style="1" customWidth="1"/>
    <col min="2" max="5" width="13.28125" style="1" customWidth="1"/>
    <col min="6" max="6" width="25.7109375" style="1" customWidth="1"/>
    <col min="7" max="8" width="13.28125" style="1" customWidth="1"/>
    <col min="9" max="9" width="18.8515625" style="1" customWidth="1"/>
    <col min="10" max="16384" width="11.421875" style="1" customWidth="1"/>
  </cols>
  <sheetData>
    <row r="1" spans="1:8" ht="15.75" customHeight="1">
      <c r="A1" s="130" t="s">
        <v>0</v>
      </c>
      <c r="B1" s="130"/>
      <c r="C1" s="130"/>
      <c r="D1" s="130"/>
      <c r="E1" s="130"/>
      <c r="F1" s="130"/>
      <c r="G1" s="130"/>
      <c r="H1" s="130"/>
    </row>
    <row r="2" spans="1:8" s="2" customFormat="1" ht="15.75" customHeight="1">
      <c r="A2" s="130"/>
      <c r="B2" s="130"/>
      <c r="C2" s="130"/>
      <c r="D2" s="130"/>
      <c r="E2" s="130"/>
      <c r="F2" s="130"/>
      <c r="G2" s="130"/>
      <c r="H2" s="130"/>
    </row>
    <row r="3" spans="1:8" ht="15.75" customHeight="1">
      <c r="A3" s="130"/>
      <c r="B3" s="130"/>
      <c r="C3" s="130"/>
      <c r="D3" s="130"/>
      <c r="E3" s="130"/>
      <c r="F3" s="130"/>
      <c r="G3" s="130"/>
      <c r="H3" s="130"/>
    </row>
    <row r="5" ht="15.75" customHeight="1" thickBot="1">
      <c r="A5" s="3"/>
    </row>
    <row r="6" spans="1:7" ht="15.75" customHeight="1" thickBot="1">
      <c r="A6" s="4" t="s">
        <v>1</v>
      </c>
      <c r="C6" s="105" t="s">
        <v>527</v>
      </c>
      <c r="G6" s="132" t="s">
        <v>533</v>
      </c>
    </row>
    <row r="7" spans="2:7" ht="15.75" customHeight="1">
      <c r="B7" s="5"/>
      <c r="C7" s="5"/>
      <c r="D7" s="5"/>
      <c r="G7" s="132"/>
    </row>
    <row r="8" spans="1:7" ht="15.75" customHeight="1">
      <c r="A8" s="6" t="s">
        <v>2</v>
      </c>
      <c r="B8" s="126" t="str">
        <f>INDEX(Daten!D3:D6,Daten!C2)</f>
        <v>Kreisverwaltungsbehörde</v>
      </c>
      <c r="C8" s="126"/>
      <c r="D8" s="7"/>
      <c r="E8" s="8"/>
      <c r="G8" s="132"/>
    </row>
    <row r="9" spans="1:7" ht="15.75" customHeight="1">
      <c r="A9" s="6" t="s">
        <v>3</v>
      </c>
      <c r="B9" s="131"/>
      <c r="C9" s="131"/>
      <c r="D9" s="3"/>
      <c r="E9" s="3"/>
      <c r="G9" s="132"/>
    </row>
    <row r="10" spans="1:7" ht="15.75" customHeight="1">
      <c r="A10" s="6" t="s">
        <v>4</v>
      </c>
      <c r="B10" s="131"/>
      <c r="C10" s="131"/>
      <c r="D10" s="3"/>
      <c r="E10" s="3"/>
      <c r="G10" s="132"/>
    </row>
    <row r="11" spans="1:7" ht="15.75" customHeight="1">
      <c r="A11" s="6" t="s">
        <v>5</v>
      </c>
      <c r="B11" s="133" t="str">
        <f>INDEX(Daten!D9:D16,Daten!C8)</f>
        <v>Organisation</v>
      </c>
      <c r="C11" s="133"/>
      <c r="D11" s="10"/>
      <c r="E11" s="8"/>
      <c r="G11" s="132"/>
    </row>
    <row r="12" ht="15.75" customHeight="1">
      <c r="G12" s="132"/>
    </row>
    <row r="13" ht="15.75" customHeight="1">
      <c r="G13" s="132"/>
    </row>
    <row r="14" spans="1:7" ht="15.75" customHeight="1">
      <c r="A14" s="4" t="s">
        <v>6</v>
      </c>
      <c r="G14" s="132"/>
    </row>
    <row r="15" spans="1:7" ht="15.75" customHeight="1">
      <c r="A15" s="11" t="s">
        <v>7</v>
      </c>
      <c r="G15" s="132"/>
    </row>
    <row r="17" spans="1:5" ht="15.75" customHeight="1">
      <c r="A17" s="6" t="s">
        <v>7</v>
      </c>
      <c r="B17" s="126" t="str">
        <f>Daten!A33</f>
        <v> </v>
      </c>
      <c r="C17" s="126"/>
      <c r="D17" s="126"/>
      <c r="E17" s="7"/>
    </row>
    <row r="18" spans="1:3" ht="15.75" customHeight="1">
      <c r="A18" s="6" t="s">
        <v>8</v>
      </c>
      <c r="B18" s="134"/>
      <c r="C18" s="134"/>
    </row>
    <row r="19" spans="1:8" ht="15.75" customHeight="1">
      <c r="A19" s="6" t="s">
        <v>9</v>
      </c>
      <c r="B19" s="12"/>
      <c r="C19" s="13"/>
      <c r="F19" s="73" t="s">
        <v>10</v>
      </c>
      <c r="G19" s="124" t="s">
        <v>11</v>
      </c>
      <c r="H19" s="125"/>
    </row>
    <row r="20" spans="1:8" ht="15.75" customHeight="1">
      <c r="A20" s="6" t="s">
        <v>535</v>
      </c>
      <c r="B20" s="127"/>
      <c r="C20" s="127"/>
      <c r="F20" s="6" t="s">
        <v>13</v>
      </c>
      <c r="G20" s="89"/>
      <c r="H20" s="89"/>
    </row>
    <row r="21" spans="1:8" ht="15.75" customHeight="1">
      <c r="A21" s="6" t="s">
        <v>14</v>
      </c>
      <c r="B21" s="15"/>
      <c r="C21" s="15"/>
      <c r="F21" s="6" t="s">
        <v>15</v>
      </c>
      <c r="G21" s="89"/>
      <c r="H21" s="89"/>
    </row>
    <row r="22" spans="1:8" ht="15.75" customHeight="1">
      <c r="A22" s="6" t="s">
        <v>14</v>
      </c>
      <c r="B22" s="15"/>
      <c r="C22" s="15"/>
      <c r="F22" s="6" t="s">
        <v>16</v>
      </c>
      <c r="G22" s="89"/>
      <c r="H22" s="89"/>
    </row>
    <row r="23" spans="1:8" ht="15.75" customHeight="1">
      <c r="A23" s="6" t="s">
        <v>17</v>
      </c>
      <c r="B23" s="15"/>
      <c r="C23" s="15"/>
      <c r="F23" s="6" t="s">
        <v>18</v>
      </c>
      <c r="G23" s="89"/>
      <c r="H23" s="89"/>
    </row>
    <row r="24" spans="1:7" ht="15.75" customHeight="1">
      <c r="A24" s="6" t="s">
        <v>19</v>
      </c>
      <c r="B24" s="128"/>
      <c r="C24" s="128"/>
      <c r="F24" s="6" t="s">
        <v>20</v>
      </c>
      <c r="G24" s="6"/>
    </row>
    <row r="25" spans="1:3" ht="15.75" customHeight="1">
      <c r="A25" s="16" t="s">
        <v>21</v>
      </c>
      <c r="B25" s="15"/>
      <c r="C25" s="15"/>
    </row>
    <row r="27" ht="15.75" customHeight="1">
      <c r="A27" s="11" t="s">
        <v>22</v>
      </c>
    </row>
    <row r="29" spans="1:6" ht="15.75" customHeight="1">
      <c r="A29" s="11" t="s">
        <v>23</v>
      </c>
      <c r="F29" s="11" t="s">
        <v>24</v>
      </c>
    </row>
    <row r="30" spans="1:8" ht="15.75" customHeight="1">
      <c r="A30" s="6" t="s">
        <v>25</v>
      </c>
      <c r="B30" s="126" t="str">
        <f>INDEX(Daten!D39:M44,Daten!C8,Daten!C38)</f>
        <v>Erst Organisation wählen!</v>
      </c>
      <c r="C30" s="126"/>
      <c r="F30" s="6" t="s">
        <v>25</v>
      </c>
      <c r="G30" s="126" t="str">
        <f>INDEX(Daten!D39:M44,Daten!C8,Daten!G38)</f>
        <v>Erst Organisation wählen!</v>
      </c>
      <c r="H30" s="126"/>
    </row>
    <row r="31" spans="1:8" ht="15.75" customHeight="1">
      <c r="A31" s="6" t="s">
        <v>536</v>
      </c>
      <c r="B31" s="127"/>
      <c r="C31" s="127"/>
      <c r="F31" s="6" t="s">
        <v>536</v>
      </c>
      <c r="G31" s="127"/>
      <c r="H31" s="127"/>
    </row>
    <row r="32" spans="1:8" ht="15.75" customHeight="1">
      <c r="A32" s="6" t="s">
        <v>26</v>
      </c>
      <c r="B32" s="127"/>
      <c r="C32" s="127"/>
      <c r="F32" s="6" t="s">
        <v>26</v>
      </c>
      <c r="G32" s="127"/>
      <c r="H32" s="127"/>
    </row>
    <row r="33" spans="1:8" ht="15.75" customHeight="1">
      <c r="A33" s="6" t="s">
        <v>27</v>
      </c>
      <c r="B33" s="127"/>
      <c r="C33" s="127"/>
      <c r="F33" s="6" t="s">
        <v>27</v>
      </c>
      <c r="G33" s="127"/>
      <c r="H33" s="127"/>
    </row>
    <row r="34" spans="1:8" ht="15.75" customHeight="1">
      <c r="A34" s="6" t="s">
        <v>8</v>
      </c>
      <c r="B34" s="127"/>
      <c r="C34" s="127"/>
      <c r="F34" s="6" t="s">
        <v>8</v>
      </c>
      <c r="G34" s="127"/>
      <c r="H34" s="127"/>
    </row>
    <row r="35" spans="1:8" ht="15.75" customHeight="1">
      <c r="A35" s="6" t="s">
        <v>9</v>
      </c>
      <c r="B35" s="17"/>
      <c r="C35" s="13"/>
      <c r="F35" s="6" t="s">
        <v>9</v>
      </c>
      <c r="G35" s="17"/>
      <c r="H35" s="13"/>
    </row>
    <row r="36" spans="1:8" ht="15.75" customHeight="1">
      <c r="A36" s="6" t="s">
        <v>28</v>
      </c>
      <c r="B36" s="135"/>
      <c r="C36" s="135"/>
      <c r="F36" s="6" t="s">
        <v>28</v>
      </c>
      <c r="G36" s="135"/>
      <c r="H36" s="135"/>
    </row>
    <row r="37" spans="1:8" ht="15.75" customHeight="1">
      <c r="A37" s="6" t="s">
        <v>29</v>
      </c>
      <c r="B37" s="15"/>
      <c r="C37" s="15"/>
      <c r="F37" s="6" t="s">
        <v>29</v>
      </c>
      <c r="G37" s="15"/>
      <c r="H37" s="15"/>
    </row>
    <row r="38" spans="1:8" ht="15.75" customHeight="1">
      <c r="A38" s="6" t="s">
        <v>30</v>
      </c>
      <c r="B38" s="15"/>
      <c r="C38" s="15"/>
      <c r="F38" s="6" t="s">
        <v>30</v>
      </c>
      <c r="G38" s="15"/>
      <c r="H38" s="15"/>
    </row>
    <row r="39" spans="1:8" ht="15.75" customHeight="1">
      <c r="A39" s="6" t="s">
        <v>31</v>
      </c>
      <c r="B39" s="15"/>
      <c r="C39" s="14"/>
      <c r="F39" s="6" t="s">
        <v>31</v>
      </c>
      <c r="G39" s="15"/>
      <c r="H39" s="14"/>
    </row>
    <row r="40" spans="1:8" ht="15.75" customHeight="1">
      <c r="A40" s="6" t="s">
        <v>32</v>
      </c>
      <c r="B40" s="15"/>
      <c r="C40" s="15"/>
      <c r="F40" s="6" t="s">
        <v>32</v>
      </c>
      <c r="G40" s="15"/>
      <c r="H40" s="15"/>
    </row>
    <row r="41" spans="1:8" ht="15.75" customHeight="1">
      <c r="A41" s="6" t="s">
        <v>33</v>
      </c>
      <c r="B41" s="15"/>
      <c r="C41" s="15"/>
      <c r="F41" s="6" t="s">
        <v>33</v>
      </c>
      <c r="G41" s="15"/>
      <c r="H41" s="15"/>
    </row>
    <row r="42" spans="1:8" ht="15.75" customHeight="1">
      <c r="A42" s="6" t="s">
        <v>19</v>
      </c>
      <c r="B42" s="136"/>
      <c r="C42" s="136"/>
      <c r="F42" s="6" t="s">
        <v>19</v>
      </c>
      <c r="G42" s="136"/>
      <c r="H42" s="136"/>
    </row>
    <row r="44" spans="1:6" ht="15.75" customHeight="1">
      <c r="A44" s="11" t="s">
        <v>34</v>
      </c>
      <c r="F44" s="11" t="s">
        <v>35</v>
      </c>
    </row>
    <row r="45" spans="1:8" ht="15.75" customHeight="1">
      <c r="A45" s="6" t="s">
        <v>25</v>
      </c>
      <c r="B45" s="126" t="str">
        <f>INDEX(Daten!D39:M44,Daten!C8,Daten!E38)</f>
        <v>Erst Organisation wählen!</v>
      </c>
      <c r="C45" s="126"/>
      <c r="D45" s="18"/>
      <c r="F45" s="6" t="s">
        <v>25</v>
      </c>
      <c r="G45" s="126" t="str">
        <f>INDEX(Daten!D39:M44,Daten!C8,Daten!I38)</f>
        <v>Erst Organisation wählen!</v>
      </c>
      <c r="H45" s="126"/>
    </row>
    <row r="46" spans="1:8" ht="15.75" customHeight="1">
      <c r="A46" s="6" t="s">
        <v>536</v>
      </c>
      <c r="B46" s="127"/>
      <c r="C46" s="127"/>
      <c r="D46" s="19"/>
      <c r="F46" s="6" t="s">
        <v>536</v>
      </c>
      <c r="G46" s="127"/>
      <c r="H46" s="127"/>
    </row>
    <row r="47" spans="1:8" ht="15.75" customHeight="1">
      <c r="A47" s="6" t="s">
        <v>26</v>
      </c>
      <c r="B47" s="127"/>
      <c r="C47" s="127"/>
      <c r="D47" s="19"/>
      <c r="F47" s="6" t="s">
        <v>26</v>
      </c>
      <c r="G47" s="127"/>
      <c r="H47" s="127"/>
    </row>
    <row r="48" spans="1:8" ht="15.75" customHeight="1">
      <c r="A48" s="6" t="s">
        <v>27</v>
      </c>
      <c r="B48" s="127"/>
      <c r="C48" s="127"/>
      <c r="D48" s="19"/>
      <c r="F48" s="6" t="s">
        <v>27</v>
      </c>
      <c r="G48" s="127"/>
      <c r="H48" s="127"/>
    </row>
    <row r="49" spans="1:8" ht="15.75" customHeight="1">
      <c r="A49" s="6" t="s">
        <v>8</v>
      </c>
      <c r="B49" s="127"/>
      <c r="C49" s="127"/>
      <c r="D49" s="19"/>
      <c r="F49" s="6" t="s">
        <v>8</v>
      </c>
      <c r="G49" s="127"/>
      <c r="H49" s="127"/>
    </row>
    <row r="50" spans="1:8" ht="15.75" customHeight="1">
      <c r="A50" s="6" t="s">
        <v>9</v>
      </c>
      <c r="B50" s="17"/>
      <c r="C50" s="13"/>
      <c r="D50" s="20"/>
      <c r="F50" s="6" t="s">
        <v>9</v>
      </c>
      <c r="G50" s="17"/>
      <c r="H50" s="13"/>
    </row>
    <row r="51" spans="1:8" ht="15.75" customHeight="1">
      <c r="A51" s="6" t="s">
        <v>28</v>
      </c>
      <c r="B51" s="135"/>
      <c r="C51" s="135"/>
      <c r="D51" s="21"/>
      <c r="F51" s="6" t="s">
        <v>28</v>
      </c>
      <c r="G51" s="135"/>
      <c r="H51" s="135"/>
    </row>
    <row r="52" spans="1:8" ht="15.75" customHeight="1">
      <c r="A52" s="6" t="s">
        <v>29</v>
      </c>
      <c r="B52" s="15"/>
      <c r="C52" s="15"/>
      <c r="D52" s="22"/>
      <c r="F52" s="6" t="s">
        <v>29</v>
      </c>
      <c r="G52" s="15"/>
      <c r="H52" s="15"/>
    </row>
    <row r="53" spans="1:8" ht="15.75" customHeight="1">
      <c r="A53" s="6" t="s">
        <v>30</v>
      </c>
      <c r="B53" s="15"/>
      <c r="C53" s="15"/>
      <c r="D53" s="22"/>
      <c r="F53" s="6" t="s">
        <v>30</v>
      </c>
      <c r="G53" s="15"/>
      <c r="H53" s="15"/>
    </row>
    <row r="54" spans="1:8" ht="15.75" customHeight="1">
      <c r="A54" s="6" t="s">
        <v>31</v>
      </c>
      <c r="B54" s="15"/>
      <c r="C54" s="14"/>
      <c r="D54" s="19"/>
      <c r="F54" s="6" t="s">
        <v>31</v>
      </c>
      <c r="G54" s="15"/>
      <c r="H54" s="14"/>
    </row>
    <row r="55" spans="1:8" ht="15.75" customHeight="1">
      <c r="A55" s="6" t="s">
        <v>32</v>
      </c>
      <c r="B55" s="15"/>
      <c r="C55" s="15"/>
      <c r="D55" s="22"/>
      <c r="F55" s="6" t="s">
        <v>32</v>
      </c>
      <c r="G55" s="15"/>
      <c r="H55" s="15"/>
    </row>
    <row r="56" spans="1:8" ht="15.75" customHeight="1">
      <c r="A56" s="6" t="s">
        <v>33</v>
      </c>
      <c r="B56" s="15"/>
      <c r="C56" s="15"/>
      <c r="D56" s="22"/>
      <c r="F56" s="6" t="s">
        <v>33</v>
      </c>
      <c r="G56" s="15"/>
      <c r="H56" s="15"/>
    </row>
    <row r="57" spans="1:8" ht="15.75" customHeight="1">
      <c r="A57" s="6" t="s">
        <v>19</v>
      </c>
      <c r="B57" s="136"/>
      <c r="C57" s="136"/>
      <c r="D57" s="23"/>
      <c r="F57" s="6" t="s">
        <v>19</v>
      </c>
      <c r="G57" s="136"/>
      <c r="H57" s="136"/>
    </row>
    <row r="58" spans="1:7" ht="15.75" customHeight="1">
      <c r="A58" s="3"/>
      <c r="B58" s="3"/>
      <c r="C58" s="3"/>
      <c r="D58" s="3"/>
      <c r="F58" s="3"/>
      <c r="G58" s="3"/>
    </row>
    <row r="59" spans="1:7" ht="15.75" customHeight="1">
      <c r="A59" s="3"/>
      <c r="B59" s="3"/>
      <c r="C59" s="3"/>
      <c r="D59" s="3"/>
      <c r="F59" s="3"/>
      <c r="G59" s="3"/>
    </row>
    <row r="60" spans="1:7" ht="15.75" customHeight="1">
      <c r="A60" s="4" t="s">
        <v>36</v>
      </c>
      <c r="B60" s="3"/>
      <c r="C60" s="3"/>
      <c r="D60" s="3"/>
      <c r="F60" s="3"/>
      <c r="G60" s="3"/>
    </row>
    <row r="61" spans="1:8" ht="15.75" customHeight="1">
      <c r="A61" s="3" t="s">
        <v>506</v>
      </c>
      <c r="B61" s="24" t="s">
        <v>507</v>
      </c>
      <c r="C61" s="24" t="s">
        <v>508</v>
      </c>
      <c r="D61" s="24"/>
      <c r="E61" s="24"/>
      <c r="F61" s="3" t="s">
        <v>509</v>
      </c>
      <c r="G61" s="24" t="s">
        <v>507</v>
      </c>
      <c r="H61" s="24" t="s">
        <v>508</v>
      </c>
    </row>
    <row r="62" spans="1:8" ht="15.75" customHeight="1">
      <c r="A62" s="6" t="s">
        <v>37</v>
      </c>
      <c r="B62" s="25"/>
      <c r="C62" s="25"/>
      <c r="D62" s="3"/>
      <c r="F62" s="129" t="s">
        <v>42</v>
      </c>
      <c r="G62" s="25"/>
      <c r="H62" s="25"/>
    </row>
    <row r="63" spans="1:8" ht="15.75" customHeight="1">
      <c r="A63" s="6" t="s">
        <v>38</v>
      </c>
      <c r="B63" s="25"/>
      <c r="C63" s="25"/>
      <c r="D63" s="3"/>
      <c r="F63" s="129"/>
      <c r="G63" s="25"/>
      <c r="H63" s="25"/>
    </row>
    <row r="64" spans="1:8" ht="15.75" customHeight="1">
      <c r="A64" s="6" t="s">
        <v>39</v>
      </c>
      <c r="B64" s="25"/>
      <c r="C64" s="25"/>
      <c r="D64" s="106"/>
      <c r="E64" s="107"/>
      <c r="F64" s="129"/>
      <c r="G64" s="25"/>
      <c r="H64" s="25"/>
    </row>
    <row r="65" spans="1:8" ht="15.75" customHeight="1">
      <c r="A65" s="6" t="s">
        <v>40</v>
      </c>
      <c r="B65" s="25"/>
      <c r="C65" s="25"/>
      <c r="D65" s="3"/>
      <c r="F65" s="129"/>
      <c r="G65" s="25"/>
      <c r="H65" s="25"/>
    </row>
    <row r="66" spans="1:8" ht="15.75" customHeight="1">
      <c r="A66" s="6" t="s">
        <v>513</v>
      </c>
      <c r="B66" s="25"/>
      <c r="C66" s="25"/>
      <c r="D66" s="3"/>
      <c r="F66" s="129"/>
      <c r="G66" s="25"/>
      <c r="H66" s="25"/>
    </row>
    <row r="67" spans="1:8" ht="15.75" customHeight="1">
      <c r="A67" s="6" t="s">
        <v>505</v>
      </c>
      <c r="B67" s="76"/>
      <c r="C67" s="25"/>
      <c r="D67" s="3"/>
      <c r="F67" s="129"/>
      <c r="G67" s="76"/>
      <c r="H67" s="76"/>
    </row>
    <row r="68" spans="1:8" ht="15.75" customHeight="1">
      <c r="A68" s="26"/>
      <c r="B68" s="25"/>
      <c r="C68" s="25"/>
      <c r="D68" s="3"/>
      <c r="F68" s="129"/>
      <c r="G68" s="25"/>
      <c r="H68" s="25"/>
    </row>
    <row r="69" spans="1:8" ht="15.75" customHeight="1">
      <c r="A69" s="26"/>
      <c r="B69" s="25"/>
      <c r="C69" s="25"/>
      <c r="D69" s="3"/>
      <c r="F69" s="129"/>
      <c r="G69" s="25"/>
      <c r="H69" s="25"/>
    </row>
    <row r="70" spans="1:8" ht="15.75" customHeight="1">
      <c r="A70" s="26"/>
      <c r="B70" s="25"/>
      <c r="C70" s="25"/>
      <c r="F70" s="129"/>
      <c r="G70" s="25"/>
      <c r="H70" s="25"/>
    </row>
    <row r="71" spans="1:8" ht="15.75" customHeight="1">
      <c r="A71" s="26"/>
      <c r="B71" s="25"/>
      <c r="C71" s="25"/>
      <c r="F71" s="129"/>
      <c r="G71" s="25"/>
      <c r="H71" s="25"/>
    </row>
    <row r="72" spans="1:8" ht="15.75" customHeight="1">
      <c r="A72" s="26"/>
      <c r="B72" s="25"/>
      <c r="C72" s="25"/>
      <c r="F72" s="129"/>
      <c r="G72" s="25"/>
      <c r="H72" s="25"/>
    </row>
    <row r="73" spans="1:7" ht="15.75" customHeight="1">
      <c r="A73" s="3"/>
      <c r="B73" s="3"/>
      <c r="C73" s="3"/>
      <c r="D73" s="3"/>
      <c r="F73" s="3"/>
      <c r="G73" s="3"/>
    </row>
    <row r="74" spans="1:7" ht="15.75" customHeight="1">
      <c r="A74" s="3"/>
      <c r="B74" s="3"/>
      <c r="C74" s="3"/>
      <c r="D74" s="3"/>
      <c r="F74" s="3"/>
      <c r="G74" s="3"/>
    </row>
    <row r="75" spans="1:7" ht="15.75" customHeight="1">
      <c r="A75" s="4" t="s">
        <v>43</v>
      </c>
      <c r="B75" s="3"/>
      <c r="C75" s="3"/>
      <c r="D75" s="3"/>
      <c r="F75" s="3"/>
      <c r="G75" s="3"/>
    </row>
    <row r="76" spans="1:7" ht="15.75" customHeight="1">
      <c r="A76" s="27"/>
      <c r="B76" s="27"/>
      <c r="C76" s="27"/>
      <c r="D76" s="27"/>
      <c r="F76" s="3"/>
      <c r="G76" s="3"/>
    </row>
    <row r="77" spans="1:7" ht="15.75" customHeight="1">
      <c r="A77" s="28" t="s">
        <v>44</v>
      </c>
      <c r="B77" s="29" t="s">
        <v>45</v>
      </c>
      <c r="C77" s="29" t="s">
        <v>15</v>
      </c>
      <c r="D77" s="29" t="s">
        <v>16</v>
      </c>
      <c r="E77" s="29" t="s">
        <v>18</v>
      </c>
      <c r="F77" s="30"/>
      <c r="G77" s="3"/>
    </row>
    <row r="78" spans="1:7" ht="15.75" customHeight="1">
      <c r="A78" s="28" t="s">
        <v>46</v>
      </c>
      <c r="B78" s="114"/>
      <c r="C78" s="114"/>
      <c r="D78" s="114"/>
      <c r="E78" s="114"/>
      <c r="F78" s="30"/>
      <c r="G78" s="3"/>
    </row>
    <row r="79" spans="1:7" ht="15.75" customHeight="1">
      <c r="A79" s="28" t="s">
        <v>47</v>
      </c>
      <c r="B79" s="114"/>
      <c r="C79" s="114"/>
      <c r="D79" s="114"/>
      <c r="E79" s="114"/>
      <c r="F79" s="30"/>
      <c r="G79" s="3"/>
    </row>
    <row r="80" spans="1:7" ht="15.75" customHeight="1">
      <c r="A80" s="28" t="s">
        <v>48</v>
      </c>
      <c r="B80" s="114"/>
      <c r="C80" s="114"/>
      <c r="D80" s="114"/>
      <c r="E80" s="114"/>
      <c r="F80" s="30"/>
      <c r="G80" s="3"/>
    </row>
    <row r="81" spans="1:7" ht="15.75" customHeight="1">
      <c r="A81" s="28" t="s">
        <v>49</v>
      </c>
      <c r="B81" s="114"/>
      <c r="C81" s="114"/>
      <c r="D81" s="114"/>
      <c r="E81" s="114"/>
      <c r="F81" s="30"/>
      <c r="G81" s="3"/>
    </row>
    <row r="82" spans="1:7" ht="15.75" customHeight="1">
      <c r="A82" s="28" t="s">
        <v>50</v>
      </c>
      <c r="B82" s="114"/>
      <c r="C82" s="114"/>
      <c r="D82" s="114"/>
      <c r="E82" s="114"/>
      <c r="F82" s="30"/>
      <c r="G82" s="3"/>
    </row>
    <row r="83" spans="1:7" ht="15.75" customHeight="1">
      <c r="A83" s="32" t="s">
        <v>51</v>
      </c>
      <c r="B83" s="114"/>
      <c r="C83" s="114"/>
      <c r="D83" s="114"/>
      <c r="E83" s="114"/>
      <c r="F83" s="30"/>
      <c r="G83" s="3"/>
    </row>
    <row r="84" spans="1:7" ht="15.75" customHeight="1">
      <c r="A84" s="28" t="s">
        <v>52</v>
      </c>
      <c r="B84" s="114"/>
      <c r="C84" s="114"/>
      <c r="D84" s="114"/>
      <c r="E84" s="114"/>
      <c r="F84" s="30"/>
      <c r="G84" s="3"/>
    </row>
    <row r="85" spans="1:7" ht="15.75" customHeight="1">
      <c r="A85" s="28" t="s">
        <v>53</v>
      </c>
      <c r="B85" s="114"/>
      <c r="C85" s="114"/>
      <c r="D85" s="114"/>
      <c r="E85" s="114"/>
      <c r="F85" s="30"/>
      <c r="G85" s="3"/>
    </row>
    <row r="86" spans="1:7" ht="15.75" customHeight="1">
      <c r="A86" s="28" t="s">
        <v>54</v>
      </c>
      <c r="B86" s="114"/>
      <c r="C86" s="114"/>
      <c r="D86" s="114"/>
      <c r="E86" s="114"/>
      <c r="F86" s="30"/>
      <c r="G86" s="3"/>
    </row>
    <row r="87" spans="1:7" ht="15.75" customHeight="1">
      <c r="A87" s="28" t="s">
        <v>55</v>
      </c>
      <c r="B87" s="114"/>
      <c r="C87" s="114"/>
      <c r="D87" s="114"/>
      <c r="E87" s="114"/>
      <c r="F87" s="30"/>
      <c r="G87" s="3"/>
    </row>
    <row r="88" spans="1:7" ht="15.75" customHeight="1">
      <c r="A88" s="28" t="s">
        <v>56</v>
      </c>
      <c r="B88" s="114"/>
      <c r="C88" s="114"/>
      <c r="D88" s="114"/>
      <c r="E88" s="114"/>
      <c r="F88" s="30"/>
      <c r="G88" s="3"/>
    </row>
    <row r="89" spans="1:6" ht="15.75" customHeight="1">
      <c r="A89" s="28" t="s">
        <v>57</v>
      </c>
      <c r="B89" s="114"/>
      <c r="C89" s="114"/>
      <c r="D89" s="114"/>
      <c r="E89" s="114"/>
      <c r="F89" s="30"/>
    </row>
    <row r="90" spans="1:6" ht="15.75" customHeight="1">
      <c r="A90" s="28" t="s">
        <v>58</v>
      </c>
      <c r="B90" s="114"/>
      <c r="C90" s="114"/>
      <c r="D90" s="114"/>
      <c r="E90" s="114"/>
      <c r="F90" s="30"/>
    </row>
    <row r="91" spans="1:6" ht="15.75" customHeight="1">
      <c r="A91" s="28" t="s">
        <v>59</v>
      </c>
      <c r="B91" s="114"/>
      <c r="C91" s="114"/>
      <c r="D91" s="114"/>
      <c r="E91" s="114"/>
      <c r="F91" s="30"/>
    </row>
    <row r="92" spans="1:6" ht="15.75" customHeight="1">
      <c r="A92" s="28" t="s">
        <v>60</v>
      </c>
      <c r="B92" s="114"/>
      <c r="C92" s="114"/>
      <c r="D92" s="114"/>
      <c r="E92" s="114"/>
      <c r="F92" s="30"/>
    </row>
    <row r="93" spans="1:6" ht="15.75" customHeight="1">
      <c r="A93" s="28" t="s">
        <v>61</v>
      </c>
      <c r="B93" s="114"/>
      <c r="C93" s="114"/>
      <c r="D93" s="114"/>
      <c r="E93" s="114"/>
      <c r="F93" s="30"/>
    </row>
    <row r="94" spans="1:6" ht="15.75" customHeight="1">
      <c r="A94" s="28" t="s">
        <v>62</v>
      </c>
      <c r="B94" s="114"/>
      <c r="C94" s="114"/>
      <c r="D94" s="114"/>
      <c r="E94" s="114"/>
      <c r="F94" s="30"/>
    </row>
    <row r="95" spans="1:6" ht="15.75" customHeight="1">
      <c r="A95" s="28" t="s">
        <v>63</v>
      </c>
      <c r="B95" s="114"/>
      <c r="C95" s="114"/>
      <c r="D95" s="114"/>
      <c r="E95" s="114"/>
      <c r="F95" s="30"/>
    </row>
    <row r="96" spans="1:6" ht="15.75" customHeight="1">
      <c r="A96" s="28" t="s">
        <v>64</v>
      </c>
      <c r="B96" s="114"/>
      <c r="C96" s="114"/>
      <c r="D96" s="114"/>
      <c r="E96" s="114"/>
      <c r="F96" s="30"/>
    </row>
    <row r="97" spans="1:6" ht="15.75" customHeight="1">
      <c r="A97" s="28" t="s">
        <v>65</v>
      </c>
      <c r="B97" s="114"/>
      <c r="C97" s="114"/>
      <c r="D97" s="114"/>
      <c r="E97" s="114"/>
      <c r="F97" s="30"/>
    </row>
    <row r="98" spans="1:6" ht="15.75" customHeight="1">
      <c r="A98" s="28" t="s">
        <v>66</v>
      </c>
      <c r="B98" s="114"/>
      <c r="C98" s="114"/>
      <c r="D98" s="114"/>
      <c r="E98" s="114"/>
      <c r="F98" s="30"/>
    </row>
    <row r="99" spans="1:6" ht="15.75" customHeight="1">
      <c r="A99" s="28" t="s">
        <v>67</v>
      </c>
      <c r="B99" s="114"/>
      <c r="C99" s="114"/>
      <c r="D99" s="114"/>
      <c r="E99" s="114"/>
      <c r="F99" s="30"/>
    </row>
    <row r="100" spans="1:6" ht="15.75" customHeight="1">
      <c r="A100" s="28" t="s">
        <v>68</v>
      </c>
      <c r="B100" s="114"/>
      <c r="C100" s="114"/>
      <c r="D100" s="114"/>
      <c r="E100" s="114"/>
      <c r="F100" s="30"/>
    </row>
    <row r="101" spans="1:6" ht="15.75" customHeight="1">
      <c r="A101" s="28" t="s">
        <v>69</v>
      </c>
      <c r="B101" s="114"/>
      <c r="C101" s="114"/>
      <c r="D101" s="114"/>
      <c r="E101" s="114"/>
      <c r="F101" s="30"/>
    </row>
    <row r="102" spans="1:4" ht="15.75" customHeight="1">
      <c r="A102" s="3"/>
      <c r="B102" s="3"/>
      <c r="C102" s="3"/>
      <c r="D102" s="3"/>
    </row>
    <row r="104" spans="1:5" ht="15.75" customHeight="1">
      <c r="A104" s="33" t="s">
        <v>70</v>
      </c>
      <c r="B104" s="34"/>
      <c r="C104" s="35"/>
      <c r="D104" s="35"/>
      <c r="E104" s="35"/>
    </row>
    <row r="105" spans="1:5" ht="15.75" customHeight="1">
      <c r="A105" s="35"/>
      <c r="B105" s="35"/>
      <c r="C105" s="35"/>
      <c r="D105" s="35"/>
      <c r="E105" s="35"/>
    </row>
    <row r="106" spans="1:5" ht="15.75" customHeight="1">
      <c r="A106" s="108" t="s">
        <v>71</v>
      </c>
      <c r="B106" s="121"/>
      <c r="C106" s="122"/>
      <c r="D106" s="122"/>
      <c r="E106" s="123"/>
    </row>
    <row r="107" spans="1:5" ht="15.75" customHeight="1">
      <c r="A107" s="35"/>
      <c r="B107" s="35"/>
      <c r="C107" s="35"/>
      <c r="D107" s="35"/>
      <c r="E107" s="35"/>
    </row>
    <row r="108" spans="1:5" ht="15.75" customHeight="1">
      <c r="A108" s="108" t="s">
        <v>72</v>
      </c>
      <c r="B108" s="121"/>
      <c r="C108" s="122"/>
      <c r="D108" s="122"/>
      <c r="E108" s="123"/>
    </row>
  </sheetData>
  <sheetProtection password="DCDB" sheet="1" objects="1" scenarios="1"/>
  <mergeCells count="42">
    <mergeCell ref="G46:H46"/>
    <mergeCell ref="B47:C47"/>
    <mergeCell ref="G47:H47"/>
    <mergeCell ref="B48:C48"/>
    <mergeCell ref="G48:H48"/>
    <mergeCell ref="B57:C57"/>
    <mergeCell ref="G57:H57"/>
    <mergeCell ref="B49:C49"/>
    <mergeCell ref="G49:H49"/>
    <mergeCell ref="B51:C51"/>
    <mergeCell ref="G51:H51"/>
    <mergeCell ref="B45:C45"/>
    <mergeCell ref="G45:H45"/>
    <mergeCell ref="A1:H3"/>
    <mergeCell ref="B8:C8"/>
    <mergeCell ref="B9:C9"/>
    <mergeCell ref="B10:C10"/>
    <mergeCell ref="G6:G15"/>
    <mergeCell ref="B11:C11"/>
    <mergeCell ref="B17:D17"/>
    <mergeCell ref="B18:C18"/>
    <mergeCell ref="G34:H34"/>
    <mergeCell ref="B36:C36"/>
    <mergeCell ref="G36:H36"/>
    <mergeCell ref="B42:C42"/>
    <mergeCell ref="G42:H42"/>
    <mergeCell ref="B108:E108"/>
    <mergeCell ref="G19:H19"/>
    <mergeCell ref="B30:C30"/>
    <mergeCell ref="G30:H30"/>
    <mergeCell ref="B31:C31"/>
    <mergeCell ref="G31:H31"/>
    <mergeCell ref="B32:C32"/>
    <mergeCell ref="G32:H32"/>
    <mergeCell ref="B33:C33"/>
    <mergeCell ref="G33:H33"/>
    <mergeCell ref="B20:C20"/>
    <mergeCell ref="B24:C24"/>
    <mergeCell ref="F62:F72"/>
    <mergeCell ref="B106:E106"/>
    <mergeCell ref="B34:C34"/>
    <mergeCell ref="B46:C46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5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B96" sqref="B96:G111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INDEX(Fahrzeuge!E11:G11,,Fahrzeuge!A11)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Fahrzeuge!H11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Fahrzeuge!N11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B15:C15"/>
    <mergeCell ref="B16:C16"/>
    <mergeCell ref="B11:C11"/>
    <mergeCell ref="B12:C12"/>
    <mergeCell ref="B13:C13"/>
    <mergeCell ref="B14:C14"/>
    <mergeCell ref="E11:F11"/>
    <mergeCell ref="A1:F3"/>
    <mergeCell ref="D6:F6"/>
    <mergeCell ref="D7:F7"/>
    <mergeCell ref="B10:C10"/>
    <mergeCell ref="E10:F10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B96" sqref="B96:G111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INDEX(Fahrzeuge!E12:G12,,Fahrzeuge!A12)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Fahrzeuge!H11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Fahrzeuge!N12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E11:F11"/>
    <mergeCell ref="A1:F3"/>
    <mergeCell ref="D6:F6"/>
    <mergeCell ref="D7:F7"/>
    <mergeCell ref="B10:C10"/>
    <mergeCell ref="E10:F10"/>
    <mergeCell ref="B15:C15"/>
    <mergeCell ref="B16:C16"/>
    <mergeCell ref="B11:C11"/>
    <mergeCell ref="B12:C12"/>
    <mergeCell ref="B13:C13"/>
    <mergeCell ref="B14:C14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C99" sqref="C99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INDEX(Fahrzeuge!E13:G13,,Fahrzeuge!A13)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Fahrzeuge!H13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Fahrzeuge!N13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B15:C15"/>
    <mergeCell ref="B16:C16"/>
    <mergeCell ref="B11:C11"/>
    <mergeCell ref="B12:C12"/>
    <mergeCell ref="B13:C13"/>
    <mergeCell ref="B14:C14"/>
    <mergeCell ref="E11:F11"/>
    <mergeCell ref="A1:F3"/>
    <mergeCell ref="D6:F6"/>
    <mergeCell ref="D7:F7"/>
    <mergeCell ref="B10:C10"/>
    <mergeCell ref="E10:F10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45.7109375" style="0" bestFit="1" customWidth="1"/>
  </cols>
  <sheetData>
    <row r="1" ht="12.75">
      <c r="A1" t="s">
        <v>572</v>
      </c>
    </row>
    <row r="3" spans="1:3" ht="12.75">
      <c r="A3" s="6" t="s">
        <v>552</v>
      </c>
      <c r="B3" s="127"/>
      <c r="C3" s="127"/>
    </row>
    <row r="4" spans="1:3" ht="12.75">
      <c r="A4" s="6" t="s">
        <v>553</v>
      </c>
      <c r="B4" s="127"/>
      <c r="C4" s="127"/>
    </row>
    <row r="5" spans="1:3" ht="12.75">
      <c r="A5" s="6" t="s">
        <v>554</v>
      </c>
      <c r="B5" s="127"/>
      <c r="C5" s="127"/>
    </row>
    <row r="6" spans="1:3" ht="12.75">
      <c r="A6" s="6" t="s">
        <v>555</v>
      </c>
      <c r="B6" s="127"/>
      <c r="C6" s="127"/>
    </row>
    <row r="7" spans="1:3" ht="12.75">
      <c r="A7" s="6" t="s">
        <v>556</v>
      </c>
      <c r="B7" s="127"/>
      <c r="C7" s="127"/>
    </row>
    <row r="8" spans="1:3" ht="12.75">
      <c r="A8" s="6" t="s">
        <v>557</v>
      </c>
      <c r="B8" s="127"/>
      <c r="C8" s="127"/>
    </row>
    <row r="9" spans="1:3" ht="12.75">
      <c r="A9" s="6"/>
      <c r="B9" s="127"/>
      <c r="C9" s="127"/>
    </row>
    <row r="10" spans="1:3" ht="12.75">
      <c r="A10" s="6" t="s">
        <v>558</v>
      </c>
      <c r="B10" s="127"/>
      <c r="C10" s="127"/>
    </row>
    <row r="11" spans="1:3" ht="12.75">
      <c r="A11" s="6" t="s">
        <v>559</v>
      </c>
      <c r="B11" s="127"/>
      <c r="C11" s="127"/>
    </row>
    <row r="12" spans="1:3" ht="12.75">
      <c r="A12" s="6" t="s">
        <v>560</v>
      </c>
      <c r="B12" s="127"/>
      <c r="C12" s="127"/>
    </row>
    <row r="13" spans="1:3" ht="12.75">
      <c r="A13" s="6"/>
      <c r="B13" s="127"/>
      <c r="C13" s="127"/>
    </row>
    <row r="14" spans="1:3" ht="12.75">
      <c r="A14" s="6" t="s">
        <v>561</v>
      </c>
      <c r="B14" s="127"/>
      <c r="C14" s="127"/>
    </row>
    <row r="15" spans="1:3" ht="12.75">
      <c r="A15" s="6"/>
      <c r="B15" s="127"/>
      <c r="C15" s="127"/>
    </row>
    <row r="16" spans="1:3" ht="12.75">
      <c r="A16" s="6" t="s">
        <v>562</v>
      </c>
      <c r="B16" s="127"/>
      <c r="C16" s="127"/>
    </row>
    <row r="17" spans="1:3" ht="12.75">
      <c r="A17" s="6"/>
      <c r="B17" s="127"/>
      <c r="C17" s="127"/>
    </row>
    <row r="18" spans="1:3" ht="12.75">
      <c r="A18" s="6" t="s">
        <v>563</v>
      </c>
      <c r="B18" s="127"/>
      <c r="C18" s="127"/>
    </row>
    <row r="19" spans="1:3" ht="12.75">
      <c r="A19" s="6"/>
      <c r="B19" s="127"/>
      <c r="C19" s="127"/>
    </row>
    <row r="20" spans="1:3" ht="12.75">
      <c r="A20" s="6" t="s">
        <v>564</v>
      </c>
      <c r="B20" s="127"/>
      <c r="C20" s="127"/>
    </row>
    <row r="21" spans="1:3" ht="12.75">
      <c r="A21" s="6" t="s">
        <v>565</v>
      </c>
      <c r="B21" s="127"/>
      <c r="C21" s="127"/>
    </row>
    <row r="22" spans="1:3" ht="12.75">
      <c r="A22" s="6"/>
      <c r="B22" s="127"/>
      <c r="C22" s="127"/>
    </row>
    <row r="23" spans="1:3" ht="12.75">
      <c r="A23" s="6" t="s">
        <v>566</v>
      </c>
      <c r="B23" s="127"/>
      <c r="C23" s="127"/>
    </row>
    <row r="24" spans="1:3" ht="12.75">
      <c r="A24" s="6" t="s">
        <v>568</v>
      </c>
      <c r="B24" s="127"/>
      <c r="C24" s="127"/>
    </row>
    <row r="25" spans="1:3" ht="12.75">
      <c r="A25" s="6" t="s">
        <v>567</v>
      </c>
      <c r="B25" s="127"/>
      <c r="C25" s="127"/>
    </row>
    <row r="26" spans="1:3" ht="12.75">
      <c r="A26" s="6"/>
      <c r="B26" s="127"/>
      <c r="C26" s="127"/>
    </row>
  </sheetData>
  <sheetProtection password="CCB2" sheet="1" objects="1" scenarios="1"/>
  <mergeCells count="24">
    <mergeCell ref="B7:C7"/>
    <mergeCell ref="B8:C8"/>
    <mergeCell ref="B9:C9"/>
    <mergeCell ref="B10:C10"/>
    <mergeCell ref="B3:C3"/>
    <mergeCell ref="B4:C4"/>
    <mergeCell ref="B5:C5"/>
    <mergeCell ref="B6:C6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PageLayoutView="0" workbookViewId="0" topLeftCell="A1">
      <selection activeCell="Q5" sqref="Q5"/>
    </sheetView>
  </sheetViews>
  <sheetFormatPr defaultColWidth="11.421875" defaultRowHeight="12.75"/>
  <cols>
    <col min="1" max="1" width="15.57421875" style="0" bestFit="1" customWidth="1"/>
    <col min="6" max="6" width="18.140625" style="0" bestFit="1" customWidth="1"/>
    <col min="10" max="10" width="18.140625" style="0" bestFit="1" customWidth="1"/>
    <col min="14" max="14" width="18.140625" style="0" bestFit="1" customWidth="1"/>
  </cols>
  <sheetData>
    <row r="1" spans="1:16" ht="12.75">
      <c r="A1" s="6" t="s">
        <v>573</v>
      </c>
      <c r="B1" s="127"/>
      <c r="C1" s="127"/>
      <c r="F1" s="6" t="s">
        <v>550</v>
      </c>
      <c r="G1" s="127"/>
      <c r="H1" s="127"/>
      <c r="J1" s="6" t="s">
        <v>550</v>
      </c>
      <c r="K1" s="127"/>
      <c r="L1" s="127"/>
      <c r="N1" s="6" t="s">
        <v>550</v>
      </c>
      <c r="O1" s="127"/>
      <c r="P1" s="127"/>
    </row>
    <row r="2" spans="1:16" ht="12.75">
      <c r="A2" s="6" t="s">
        <v>574</v>
      </c>
      <c r="B2" s="127"/>
      <c r="C2" s="127"/>
      <c r="F2" s="6" t="s">
        <v>551</v>
      </c>
      <c r="G2" s="127"/>
      <c r="H2" s="127"/>
      <c r="J2" s="6" t="s">
        <v>551</v>
      </c>
      <c r="K2" s="127"/>
      <c r="L2" s="127"/>
      <c r="N2" s="6" t="s">
        <v>551</v>
      </c>
      <c r="O2" s="127"/>
      <c r="P2" s="127"/>
    </row>
    <row r="4" spans="1:16" ht="12.75">
      <c r="A4" s="11" t="s">
        <v>498</v>
      </c>
      <c r="B4" s="1"/>
      <c r="C4" s="1"/>
      <c r="D4" s="1"/>
      <c r="E4" s="1"/>
      <c r="F4" s="11" t="s">
        <v>498</v>
      </c>
      <c r="G4" s="1"/>
      <c r="H4" s="1"/>
      <c r="I4" s="1"/>
      <c r="J4" s="11" t="s">
        <v>498</v>
      </c>
      <c r="K4" s="1"/>
      <c r="L4" s="1"/>
      <c r="N4" s="11" t="s">
        <v>498</v>
      </c>
      <c r="O4" s="1"/>
      <c r="P4" s="1"/>
    </row>
    <row r="5" spans="1:16" ht="12.75" customHeight="1">
      <c r="A5" s="6" t="s">
        <v>25</v>
      </c>
      <c r="B5" s="126" t="s">
        <v>276</v>
      </c>
      <c r="C5" s="126"/>
      <c r="D5" s="1"/>
      <c r="E5" s="1"/>
      <c r="F5" s="6" t="s">
        <v>25</v>
      </c>
      <c r="G5" s="126" t="s">
        <v>543</v>
      </c>
      <c r="H5" s="126"/>
      <c r="I5" s="1"/>
      <c r="J5" s="6" t="s">
        <v>25</v>
      </c>
      <c r="K5" s="126" t="s">
        <v>543</v>
      </c>
      <c r="L5" s="126"/>
      <c r="N5" s="6" t="s">
        <v>25</v>
      </c>
      <c r="O5" s="126" t="s">
        <v>543</v>
      </c>
      <c r="P5" s="126"/>
    </row>
    <row r="6" spans="1:16" ht="12.75">
      <c r="A6" s="6" t="s">
        <v>536</v>
      </c>
      <c r="B6" s="127"/>
      <c r="C6" s="127"/>
      <c r="D6" s="1"/>
      <c r="E6" s="1"/>
      <c r="F6" s="6" t="s">
        <v>536</v>
      </c>
      <c r="G6" s="127"/>
      <c r="H6" s="127"/>
      <c r="I6" s="1"/>
      <c r="J6" s="6" t="s">
        <v>536</v>
      </c>
      <c r="K6" s="127"/>
      <c r="L6" s="127"/>
      <c r="N6" s="6" t="s">
        <v>536</v>
      </c>
      <c r="O6" s="127"/>
      <c r="P6" s="127"/>
    </row>
    <row r="7" spans="1:16" ht="12.75">
      <c r="A7" s="6" t="s">
        <v>26</v>
      </c>
      <c r="B7" s="127"/>
      <c r="C7" s="127"/>
      <c r="D7" s="1"/>
      <c r="E7" s="1"/>
      <c r="F7" s="6" t="s">
        <v>26</v>
      </c>
      <c r="G7" s="127"/>
      <c r="H7" s="127"/>
      <c r="I7" s="1"/>
      <c r="J7" s="6" t="s">
        <v>26</v>
      </c>
      <c r="K7" s="127"/>
      <c r="L7" s="127"/>
      <c r="N7" s="6" t="s">
        <v>26</v>
      </c>
      <c r="O7" s="127"/>
      <c r="P7" s="127"/>
    </row>
    <row r="8" spans="1:16" ht="12.75">
      <c r="A8" s="6" t="s">
        <v>27</v>
      </c>
      <c r="B8" s="127"/>
      <c r="C8" s="127"/>
      <c r="D8" s="1"/>
      <c r="E8" s="1"/>
      <c r="F8" s="6" t="s">
        <v>27</v>
      </c>
      <c r="G8" s="127"/>
      <c r="H8" s="127"/>
      <c r="I8" s="1"/>
      <c r="J8" s="6" t="s">
        <v>27</v>
      </c>
      <c r="K8" s="127"/>
      <c r="L8" s="127"/>
      <c r="N8" s="6" t="s">
        <v>27</v>
      </c>
      <c r="O8" s="127"/>
      <c r="P8" s="127"/>
    </row>
    <row r="9" spans="1:16" ht="12.75">
      <c r="A9" s="6" t="s">
        <v>8</v>
      </c>
      <c r="B9" s="127"/>
      <c r="C9" s="127"/>
      <c r="D9" s="1"/>
      <c r="E9" s="1"/>
      <c r="F9" s="6" t="s">
        <v>8</v>
      </c>
      <c r="G9" s="127"/>
      <c r="H9" s="127"/>
      <c r="I9" s="1"/>
      <c r="J9" s="6" t="s">
        <v>8</v>
      </c>
      <c r="K9" s="127"/>
      <c r="L9" s="127"/>
      <c r="N9" s="6" t="s">
        <v>8</v>
      </c>
      <c r="O9" s="127"/>
      <c r="P9" s="127"/>
    </row>
    <row r="10" spans="1:16" ht="12.75">
      <c r="A10" s="6" t="s">
        <v>9</v>
      </c>
      <c r="B10" s="17"/>
      <c r="C10" s="13"/>
      <c r="D10" s="1"/>
      <c r="E10" s="1"/>
      <c r="F10" s="6" t="s">
        <v>9</v>
      </c>
      <c r="G10" s="17"/>
      <c r="H10" s="13"/>
      <c r="I10" s="1"/>
      <c r="J10" s="6" t="s">
        <v>9</v>
      </c>
      <c r="K10" s="17"/>
      <c r="L10" s="13"/>
      <c r="N10" s="6" t="s">
        <v>9</v>
      </c>
      <c r="O10" s="17"/>
      <c r="P10" s="13"/>
    </row>
    <row r="11" spans="1:16" ht="12.75">
      <c r="A11" s="6" t="s">
        <v>28</v>
      </c>
      <c r="B11" s="135"/>
      <c r="C11" s="135"/>
      <c r="D11" s="1"/>
      <c r="E11" s="1"/>
      <c r="F11" s="6" t="s">
        <v>28</v>
      </c>
      <c r="G11" s="135"/>
      <c r="H11" s="135"/>
      <c r="I11" s="1"/>
      <c r="J11" s="6" t="s">
        <v>28</v>
      </c>
      <c r="K11" s="135"/>
      <c r="L11" s="135"/>
      <c r="N11" s="6" t="s">
        <v>28</v>
      </c>
      <c r="O11" s="135"/>
      <c r="P11" s="135"/>
    </row>
    <row r="12" spans="1:16" ht="12.75">
      <c r="A12" s="6" t="s">
        <v>29</v>
      </c>
      <c r="B12" s="15"/>
      <c r="C12" s="15"/>
      <c r="D12" s="1"/>
      <c r="E12" s="1"/>
      <c r="F12" s="6" t="s">
        <v>29</v>
      </c>
      <c r="G12" s="15"/>
      <c r="H12" s="15"/>
      <c r="I12" s="1"/>
      <c r="J12" s="6" t="s">
        <v>29</v>
      </c>
      <c r="K12" s="15"/>
      <c r="L12" s="15"/>
      <c r="N12" s="6" t="s">
        <v>29</v>
      </c>
      <c r="O12" s="15"/>
      <c r="P12" s="15"/>
    </row>
    <row r="13" spans="1:16" ht="12.75">
      <c r="A13" s="6" t="s">
        <v>30</v>
      </c>
      <c r="B13" s="15"/>
      <c r="C13" s="15"/>
      <c r="D13" s="1"/>
      <c r="E13" s="1"/>
      <c r="F13" s="6" t="s">
        <v>30</v>
      </c>
      <c r="G13" s="15"/>
      <c r="H13" s="15"/>
      <c r="I13" s="1"/>
      <c r="J13" s="6" t="s">
        <v>30</v>
      </c>
      <c r="K13" s="15"/>
      <c r="L13" s="15"/>
      <c r="N13" s="6" t="s">
        <v>30</v>
      </c>
      <c r="O13" s="15"/>
      <c r="P13" s="15"/>
    </row>
    <row r="14" spans="1:16" ht="12.75">
      <c r="A14" s="6" t="s">
        <v>31</v>
      </c>
      <c r="B14" s="15"/>
      <c r="C14" s="14"/>
      <c r="D14" s="1"/>
      <c r="E14" s="1"/>
      <c r="F14" s="6" t="s">
        <v>31</v>
      </c>
      <c r="G14" s="15"/>
      <c r="H14" s="14"/>
      <c r="I14" s="1"/>
      <c r="J14" s="6" t="s">
        <v>31</v>
      </c>
      <c r="K14" s="15"/>
      <c r="L14" s="14"/>
      <c r="N14" s="6" t="s">
        <v>31</v>
      </c>
      <c r="O14" s="15"/>
      <c r="P14" s="14"/>
    </row>
    <row r="15" spans="1:16" ht="12.75">
      <c r="A15" s="6" t="s">
        <v>32</v>
      </c>
      <c r="B15" s="15"/>
      <c r="C15" s="15"/>
      <c r="D15" s="1"/>
      <c r="E15" s="1"/>
      <c r="F15" s="6" t="s">
        <v>32</v>
      </c>
      <c r="G15" s="15"/>
      <c r="H15" s="15"/>
      <c r="I15" s="1"/>
      <c r="J15" s="6" t="s">
        <v>32</v>
      </c>
      <c r="K15" s="15"/>
      <c r="L15" s="15"/>
      <c r="N15" s="6" t="s">
        <v>32</v>
      </c>
      <c r="O15" s="15"/>
      <c r="P15" s="15"/>
    </row>
    <row r="16" spans="1:16" ht="12.75">
      <c r="A16" s="6" t="s">
        <v>33</v>
      </c>
      <c r="B16" s="15"/>
      <c r="C16" s="15"/>
      <c r="D16" s="1"/>
      <c r="E16" s="1"/>
      <c r="F16" s="6" t="s">
        <v>33</v>
      </c>
      <c r="G16" s="15"/>
      <c r="H16" s="15"/>
      <c r="I16" s="1"/>
      <c r="J16" s="6" t="s">
        <v>33</v>
      </c>
      <c r="K16" s="15"/>
      <c r="L16" s="15"/>
      <c r="N16" s="6" t="s">
        <v>33</v>
      </c>
      <c r="O16" s="15"/>
      <c r="P16" s="15"/>
    </row>
    <row r="17" spans="1:16" ht="12.75">
      <c r="A17" s="6" t="s">
        <v>19</v>
      </c>
      <c r="B17" s="136"/>
      <c r="C17" s="136"/>
      <c r="D17" s="1"/>
      <c r="E17" s="1"/>
      <c r="F17" s="6" t="s">
        <v>19</v>
      </c>
      <c r="G17" s="136"/>
      <c r="H17" s="136"/>
      <c r="I17" s="1"/>
      <c r="J17" s="6" t="s">
        <v>19</v>
      </c>
      <c r="K17" s="136"/>
      <c r="L17" s="136"/>
      <c r="N17" s="6" t="s">
        <v>19</v>
      </c>
      <c r="O17" s="136"/>
      <c r="P17" s="136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1"/>
      <c r="O18" s="1"/>
      <c r="P18" s="1"/>
    </row>
    <row r="19" spans="1:16" ht="12.75">
      <c r="A19" s="11" t="s">
        <v>498</v>
      </c>
      <c r="B19" s="1"/>
      <c r="C19" s="1"/>
      <c r="D19" s="1"/>
      <c r="E19" s="1"/>
      <c r="F19" s="11" t="s">
        <v>498</v>
      </c>
      <c r="G19" s="1"/>
      <c r="H19" s="1"/>
      <c r="I19" s="1"/>
      <c r="J19" s="11" t="s">
        <v>498</v>
      </c>
      <c r="K19" s="1"/>
      <c r="L19" s="1"/>
      <c r="N19" s="11" t="s">
        <v>498</v>
      </c>
      <c r="O19" s="1"/>
      <c r="P19" s="1"/>
    </row>
    <row r="20" spans="1:16" ht="12.75">
      <c r="A20" s="6" t="s">
        <v>25</v>
      </c>
      <c r="B20" s="126" t="s">
        <v>539</v>
      </c>
      <c r="C20" s="126"/>
      <c r="D20" s="18"/>
      <c r="E20" s="1"/>
      <c r="F20" s="6" t="s">
        <v>25</v>
      </c>
      <c r="G20" s="126" t="s">
        <v>544</v>
      </c>
      <c r="H20" s="126"/>
      <c r="I20" s="1"/>
      <c r="J20" s="6" t="s">
        <v>25</v>
      </c>
      <c r="K20" s="126" t="s">
        <v>544</v>
      </c>
      <c r="L20" s="126"/>
      <c r="N20" s="6" t="s">
        <v>25</v>
      </c>
      <c r="O20" s="126" t="s">
        <v>544</v>
      </c>
      <c r="P20" s="126"/>
    </row>
    <row r="21" spans="1:16" ht="12.75">
      <c r="A21" s="6" t="s">
        <v>536</v>
      </c>
      <c r="B21" s="127"/>
      <c r="C21" s="127"/>
      <c r="D21" s="19"/>
      <c r="E21" s="1"/>
      <c r="F21" s="6" t="s">
        <v>536</v>
      </c>
      <c r="G21" s="127"/>
      <c r="H21" s="127"/>
      <c r="I21" s="1"/>
      <c r="J21" s="6" t="s">
        <v>536</v>
      </c>
      <c r="K21" s="127"/>
      <c r="L21" s="127"/>
      <c r="N21" s="6" t="s">
        <v>536</v>
      </c>
      <c r="O21" s="127"/>
      <c r="P21" s="127"/>
    </row>
    <row r="22" spans="1:16" ht="12.75">
      <c r="A22" s="6" t="s">
        <v>26</v>
      </c>
      <c r="B22" s="127"/>
      <c r="C22" s="127"/>
      <c r="D22" s="19"/>
      <c r="E22" s="1"/>
      <c r="F22" s="6" t="s">
        <v>26</v>
      </c>
      <c r="G22" s="127"/>
      <c r="H22" s="127"/>
      <c r="I22" s="1"/>
      <c r="J22" s="6" t="s">
        <v>26</v>
      </c>
      <c r="K22" s="127"/>
      <c r="L22" s="127"/>
      <c r="N22" s="6" t="s">
        <v>26</v>
      </c>
      <c r="O22" s="127"/>
      <c r="P22" s="127"/>
    </row>
    <row r="23" spans="1:16" ht="12.75">
      <c r="A23" s="6" t="s">
        <v>27</v>
      </c>
      <c r="B23" s="127"/>
      <c r="C23" s="127"/>
      <c r="D23" s="19"/>
      <c r="E23" s="1"/>
      <c r="F23" s="6" t="s">
        <v>27</v>
      </c>
      <c r="G23" s="127"/>
      <c r="H23" s="127"/>
      <c r="I23" s="1"/>
      <c r="J23" s="6" t="s">
        <v>27</v>
      </c>
      <c r="K23" s="127"/>
      <c r="L23" s="127"/>
      <c r="N23" s="6" t="s">
        <v>27</v>
      </c>
      <c r="O23" s="127"/>
      <c r="P23" s="127"/>
    </row>
    <row r="24" spans="1:16" ht="12.75">
      <c r="A24" s="6" t="s">
        <v>8</v>
      </c>
      <c r="B24" s="127"/>
      <c r="C24" s="127"/>
      <c r="D24" s="19"/>
      <c r="E24" s="1"/>
      <c r="F24" s="6" t="s">
        <v>8</v>
      </c>
      <c r="G24" s="127"/>
      <c r="H24" s="127"/>
      <c r="I24" s="1"/>
      <c r="J24" s="6" t="s">
        <v>8</v>
      </c>
      <c r="K24" s="127"/>
      <c r="L24" s="127"/>
      <c r="N24" s="6" t="s">
        <v>8</v>
      </c>
      <c r="O24" s="127"/>
      <c r="P24" s="127"/>
    </row>
    <row r="25" spans="1:16" ht="12.75">
      <c r="A25" s="6" t="s">
        <v>9</v>
      </c>
      <c r="B25" s="17"/>
      <c r="C25" s="13"/>
      <c r="D25" s="20"/>
      <c r="E25" s="1"/>
      <c r="F25" s="6" t="s">
        <v>9</v>
      </c>
      <c r="G25" s="17"/>
      <c r="H25" s="13"/>
      <c r="I25" s="1"/>
      <c r="J25" s="6" t="s">
        <v>9</v>
      </c>
      <c r="K25" s="17"/>
      <c r="L25" s="13"/>
      <c r="N25" s="6" t="s">
        <v>9</v>
      </c>
      <c r="O25" s="17"/>
      <c r="P25" s="13"/>
    </row>
    <row r="26" spans="1:16" ht="12.75">
      <c r="A26" s="6" t="s">
        <v>28</v>
      </c>
      <c r="B26" s="135"/>
      <c r="C26" s="135"/>
      <c r="D26" s="21"/>
      <c r="E26" s="1"/>
      <c r="F26" s="6" t="s">
        <v>28</v>
      </c>
      <c r="G26" s="135"/>
      <c r="H26" s="135"/>
      <c r="I26" s="1"/>
      <c r="J26" s="6" t="s">
        <v>28</v>
      </c>
      <c r="K26" s="135"/>
      <c r="L26" s="135"/>
      <c r="N26" s="6" t="s">
        <v>28</v>
      </c>
      <c r="O26" s="135"/>
      <c r="P26" s="135"/>
    </row>
    <row r="27" spans="1:16" ht="12.75">
      <c r="A27" s="6" t="s">
        <v>29</v>
      </c>
      <c r="B27" s="15"/>
      <c r="C27" s="15"/>
      <c r="D27" s="22"/>
      <c r="E27" s="1"/>
      <c r="F27" s="6" t="s">
        <v>29</v>
      </c>
      <c r="G27" s="15"/>
      <c r="H27" s="15"/>
      <c r="I27" s="1"/>
      <c r="J27" s="6" t="s">
        <v>29</v>
      </c>
      <c r="K27" s="15"/>
      <c r="L27" s="15"/>
      <c r="N27" s="6" t="s">
        <v>29</v>
      </c>
      <c r="O27" s="15"/>
      <c r="P27" s="15"/>
    </row>
    <row r="28" spans="1:16" ht="12.75">
      <c r="A28" s="6" t="s">
        <v>30</v>
      </c>
      <c r="B28" s="15"/>
      <c r="C28" s="15"/>
      <c r="D28" s="22"/>
      <c r="E28" s="1"/>
      <c r="F28" s="6" t="s">
        <v>30</v>
      </c>
      <c r="G28" s="15"/>
      <c r="H28" s="15"/>
      <c r="I28" s="1"/>
      <c r="J28" s="6" t="s">
        <v>30</v>
      </c>
      <c r="K28" s="15"/>
      <c r="L28" s="15"/>
      <c r="N28" s="6" t="s">
        <v>30</v>
      </c>
      <c r="O28" s="15"/>
      <c r="P28" s="15"/>
    </row>
    <row r="29" spans="1:16" ht="12.75">
      <c r="A29" s="6" t="s">
        <v>31</v>
      </c>
      <c r="B29" s="15"/>
      <c r="C29" s="14"/>
      <c r="D29" s="19"/>
      <c r="E29" s="1"/>
      <c r="F29" s="6" t="s">
        <v>31</v>
      </c>
      <c r="G29" s="15"/>
      <c r="H29" s="14"/>
      <c r="I29" s="1"/>
      <c r="J29" s="6" t="s">
        <v>31</v>
      </c>
      <c r="K29" s="15"/>
      <c r="L29" s="14"/>
      <c r="N29" s="6" t="s">
        <v>31</v>
      </c>
      <c r="O29" s="15"/>
      <c r="P29" s="14"/>
    </row>
    <row r="30" spans="1:16" ht="12.75">
      <c r="A30" s="6" t="s">
        <v>32</v>
      </c>
      <c r="B30" s="15"/>
      <c r="C30" s="15"/>
      <c r="D30" s="22"/>
      <c r="E30" s="1"/>
      <c r="F30" s="6" t="s">
        <v>32</v>
      </c>
      <c r="G30" s="15"/>
      <c r="H30" s="15"/>
      <c r="I30" s="1"/>
      <c r="J30" s="6" t="s">
        <v>32</v>
      </c>
      <c r="K30" s="15"/>
      <c r="L30" s="15"/>
      <c r="N30" s="6" t="s">
        <v>32</v>
      </c>
      <c r="O30" s="15"/>
      <c r="P30" s="15"/>
    </row>
    <row r="31" spans="1:16" ht="12.75">
      <c r="A31" s="6" t="s">
        <v>33</v>
      </c>
      <c r="B31" s="15"/>
      <c r="C31" s="15"/>
      <c r="D31" s="22"/>
      <c r="E31" s="1"/>
      <c r="F31" s="6" t="s">
        <v>33</v>
      </c>
      <c r="G31" s="15"/>
      <c r="H31" s="15"/>
      <c r="I31" s="1"/>
      <c r="J31" s="6" t="s">
        <v>33</v>
      </c>
      <c r="K31" s="15"/>
      <c r="L31" s="15"/>
      <c r="N31" s="6" t="s">
        <v>33</v>
      </c>
      <c r="O31" s="15"/>
      <c r="P31" s="15"/>
    </row>
    <row r="32" spans="1:16" ht="12.75">
      <c r="A32" s="6" t="s">
        <v>19</v>
      </c>
      <c r="B32" s="136"/>
      <c r="C32" s="136"/>
      <c r="D32" s="23"/>
      <c r="E32" s="1"/>
      <c r="F32" s="6" t="s">
        <v>19</v>
      </c>
      <c r="G32" s="136"/>
      <c r="H32" s="136"/>
      <c r="I32" s="1"/>
      <c r="J32" s="6" t="s">
        <v>19</v>
      </c>
      <c r="K32" s="136"/>
      <c r="L32" s="136"/>
      <c r="N32" s="6" t="s">
        <v>19</v>
      </c>
      <c r="O32" s="136"/>
      <c r="P32" s="136"/>
    </row>
    <row r="35" spans="1:8" ht="12.75">
      <c r="A35" s="11" t="s">
        <v>498</v>
      </c>
      <c r="B35" s="1"/>
      <c r="C35" s="1"/>
      <c r="D35" s="1"/>
      <c r="E35" s="1"/>
      <c r="F35" s="11" t="s">
        <v>498</v>
      </c>
      <c r="G35" s="1"/>
      <c r="H35" s="1"/>
    </row>
    <row r="36" spans="1:8" ht="12.75" customHeight="1">
      <c r="A36" s="6" t="s">
        <v>25</v>
      </c>
      <c r="B36" s="151" t="s">
        <v>540</v>
      </c>
      <c r="C36" s="152"/>
      <c r="D36" s="1"/>
      <c r="E36" s="1"/>
      <c r="F36" s="6" t="s">
        <v>25</v>
      </c>
      <c r="G36" s="151" t="s">
        <v>541</v>
      </c>
      <c r="H36" s="152"/>
    </row>
    <row r="37" spans="1:8" ht="12.75" customHeight="1">
      <c r="A37" s="6" t="s">
        <v>536</v>
      </c>
      <c r="B37" s="149"/>
      <c r="C37" s="150"/>
      <c r="D37" s="1"/>
      <c r="E37" s="1"/>
      <c r="F37" s="6" t="s">
        <v>536</v>
      </c>
      <c r="G37" s="149"/>
      <c r="H37" s="150"/>
    </row>
    <row r="38" spans="1:8" ht="12.75">
      <c r="A38" s="6" t="s">
        <v>26</v>
      </c>
      <c r="B38" s="149"/>
      <c r="C38" s="150"/>
      <c r="D38" s="1"/>
      <c r="E38" s="1"/>
      <c r="F38" s="6" t="s">
        <v>26</v>
      </c>
      <c r="G38" s="149"/>
      <c r="H38" s="150"/>
    </row>
    <row r="39" spans="1:8" ht="12.75">
      <c r="A39" s="6" t="s">
        <v>27</v>
      </c>
      <c r="B39" s="149"/>
      <c r="C39" s="150"/>
      <c r="D39" s="1"/>
      <c r="E39" s="1"/>
      <c r="F39" s="6" t="s">
        <v>27</v>
      </c>
      <c r="G39" s="149"/>
      <c r="H39" s="150"/>
    </row>
    <row r="40" spans="1:8" ht="12.75">
      <c r="A40" s="6" t="s">
        <v>8</v>
      </c>
      <c r="B40" s="149"/>
      <c r="C40" s="150"/>
      <c r="D40" s="1"/>
      <c r="E40" s="1"/>
      <c r="F40" s="6" t="s">
        <v>8</v>
      </c>
      <c r="G40" s="149"/>
      <c r="H40" s="150"/>
    </row>
    <row r="41" spans="1:8" ht="12.75">
      <c r="A41" s="6" t="s">
        <v>9</v>
      </c>
      <c r="B41" s="17"/>
      <c r="C41" s="13"/>
      <c r="D41" s="1"/>
      <c r="E41" s="1"/>
      <c r="F41" s="6" t="s">
        <v>9</v>
      </c>
      <c r="G41" s="17"/>
      <c r="H41" s="13"/>
    </row>
    <row r="42" spans="1:8" ht="12.75">
      <c r="A42" s="6" t="s">
        <v>28</v>
      </c>
      <c r="B42" s="147"/>
      <c r="C42" s="148"/>
      <c r="D42" s="1"/>
      <c r="E42" s="1"/>
      <c r="F42" s="6" t="s">
        <v>28</v>
      </c>
      <c r="G42" s="147"/>
      <c r="H42" s="148"/>
    </row>
    <row r="43" spans="1:8" ht="12.75">
      <c r="A43" s="6" t="s">
        <v>29</v>
      </c>
      <c r="B43" s="15"/>
      <c r="C43" s="15"/>
      <c r="D43" s="1"/>
      <c r="E43" s="1"/>
      <c r="F43" s="6" t="s">
        <v>29</v>
      </c>
      <c r="G43" s="15"/>
      <c r="H43" s="15"/>
    </row>
    <row r="44" spans="1:8" ht="12.75">
      <c r="A44" s="6" t="s">
        <v>30</v>
      </c>
      <c r="B44" s="15"/>
      <c r="C44" s="15"/>
      <c r="D44" s="1"/>
      <c r="E44" s="1"/>
      <c r="F44" s="6" t="s">
        <v>30</v>
      </c>
      <c r="G44" s="15"/>
      <c r="H44" s="15"/>
    </row>
    <row r="45" spans="1:8" ht="12.75">
      <c r="A45" s="6" t="s">
        <v>31</v>
      </c>
      <c r="B45" s="15"/>
      <c r="C45" s="14"/>
      <c r="D45" s="1"/>
      <c r="E45" s="1"/>
      <c r="F45" s="6" t="s">
        <v>31</v>
      </c>
      <c r="G45" s="15"/>
      <c r="H45" s="14"/>
    </row>
    <row r="46" spans="1:8" ht="12.75">
      <c r="A46" s="6" t="s">
        <v>32</v>
      </c>
      <c r="B46" s="15"/>
      <c r="C46" s="15"/>
      <c r="D46" s="1"/>
      <c r="E46" s="1"/>
      <c r="F46" s="6" t="s">
        <v>32</v>
      </c>
      <c r="G46" s="15"/>
      <c r="H46" s="15"/>
    </row>
    <row r="47" spans="1:8" ht="12.75">
      <c r="A47" s="6" t="s">
        <v>33</v>
      </c>
      <c r="B47" s="15"/>
      <c r="C47" s="15"/>
      <c r="D47" s="1"/>
      <c r="E47" s="1"/>
      <c r="F47" s="6" t="s">
        <v>33</v>
      </c>
      <c r="G47" s="15"/>
      <c r="H47" s="15"/>
    </row>
    <row r="48" spans="1:8" ht="12.75">
      <c r="A48" s="6" t="s">
        <v>19</v>
      </c>
      <c r="B48" s="137"/>
      <c r="C48" s="139"/>
      <c r="D48" s="1"/>
      <c r="E48" s="1"/>
      <c r="F48" s="6" t="s">
        <v>19</v>
      </c>
      <c r="G48" s="137"/>
      <c r="H48" s="139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1" t="s">
        <v>498</v>
      </c>
      <c r="B50" s="1"/>
      <c r="C50" s="1"/>
      <c r="D50" s="1"/>
      <c r="E50" s="1"/>
      <c r="F50" s="11" t="s">
        <v>498</v>
      </c>
      <c r="G50" s="1"/>
      <c r="H50" s="1"/>
    </row>
    <row r="51" spans="1:8" ht="12.75" customHeight="1">
      <c r="A51" s="6" t="s">
        <v>25</v>
      </c>
      <c r="B51" s="151" t="s">
        <v>542</v>
      </c>
      <c r="C51" s="152"/>
      <c r="D51" s="18"/>
      <c r="E51" s="1"/>
      <c r="F51" s="6" t="s">
        <v>25</v>
      </c>
      <c r="G51" s="151"/>
      <c r="H51" s="152"/>
    </row>
    <row r="52" spans="1:8" ht="12.75" customHeight="1">
      <c r="A52" s="6" t="s">
        <v>536</v>
      </c>
      <c r="B52" s="149"/>
      <c r="C52" s="150"/>
      <c r="D52" s="19"/>
      <c r="E52" s="1"/>
      <c r="F52" s="6" t="s">
        <v>536</v>
      </c>
      <c r="G52" s="149"/>
      <c r="H52" s="150"/>
    </row>
    <row r="53" spans="1:8" ht="12.75">
      <c r="A53" s="6" t="s">
        <v>26</v>
      </c>
      <c r="B53" s="149"/>
      <c r="C53" s="150"/>
      <c r="D53" s="19"/>
      <c r="E53" s="1"/>
      <c r="F53" s="6" t="s">
        <v>26</v>
      </c>
      <c r="G53" s="149"/>
      <c r="H53" s="150"/>
    </row>
    <row r="54" spans="1:8" ht="12.75">
      <c r="A54" s="6" t="s">
        <v>27</v>
      </c>
      <c r="B54" s="149"/>
      <c r="C54" s="150"/>
      <c r="D54" s="19"/>
      <c r="E54" s="1"/>
      <c r="F54" s="6" t="s">
        <v>27</v>
      </c>
      <c r="G54" s="149"/>
      <c r="H54" s="150"/>
    </row>
    <row r="55" spans="1:8" ht="12.75">
      <c r="A55" s="6" t="s">
        <v>8</v>
      </c>
      <c r="B55" s="149"/>
      <c r="C55" s="150"/>
      <c r="D55" s="19"/>
      <c r="E55" s="1"/>
      <c r="F55" s="6" t="s">
        <v>8</v>
      </c>
      <c r="G55" s="149"/>
      <c r="H55" s="150"/>
    </row>
    <row r="56" spans="1:8" ht="12.75">
      <c r="A56" s="6" t="s">
        <v>9</v>
      </c>
      <c r="B56" s="17"/>
      <c r="C56" s="13"/>
      <c r="D56" s="20"/>
      <c r="E56" s="1"/>
      <c r="F56" s="6" t="s">
        <v>9</v>
      </c>
      <c r="G56" s="17"/>
      <c r="H56" s="13"/>
    </row>
    <row r="57" spans="1:8" ht="12.75">
      <c r="A57" s="6" t="s">
        <v>28</v>
      </c>
      <c r="B57" s="147"/>
      <c r="C57" s="148"/>
      <c r="D57" s="21"/>
      <c r="E57" s="1"/>
      <c r="F57" s="6" t="s">
        <v>28</v>
      </c>
      <c r="G57" s="147"/>
      <c r="H57" s="148"/>
    </row>
    <row r="58" spans="1:8" ht="12.75">
      <c r="A58" s="6" t="s">
        <v>29</v>
      </c>
      <c r="B58" s="15"/>
      <c r="C58" s="15"/>
      <c r="D58" s="22"/>
      <c r="E58" s="1"/>
      <c r="F58" s="6" t="s">
        <v>29</v>
      </c>
      <c r="G58" s="15"/>
      <c r="H58" s="15"/>
    </row>
    <row r="59" spans="1:8" ht="12.75">
      <c r="A59" s="6" t="s">
        <v>30</v>
      </c>
      <c r="B59" s="15"/>
      <c r="C59" s="15"/>
      <c r="D59" s="22"/>
      <c r="E59" s="1"/>
      <c r="F59" s="6" t="s">
        <v>30</v>
      </c>
      <c r="G59" s="15"/>
      <c r="H59" s="15"/>
    </row>
    <row r="60" spans="1:8" ht="12.75">
      <c r="A60" s="6" t="s">
        <v>31</v>
      </c>
      <c r="B60" s="15"/>
      <c r="C60" s="14"/>
      <c r="D60" s="19"/>
      <c r="E60" s="1"/>
      <c r="F60" s="6" t="s">
        <v>31</v>
      </c>
      <c r="G60" s="15"/>
      <c r="H60" s="14"/>
    </row>
    <row r="61" spans="1:8" ht="12.75">
      <c r="A61" s="6" t="s">
        <v>32</v>
      </c>
      <c r="B61" s="15"/>
      <c r="C61" s="15"/>
      <c r="D61" s="22"/>
      <c r="E61" s="1"/>
      <c r="F61" s="6" t="s">
        <v>32</v>
      </c>
      <c r="G61" s="15"/>
      <c r="H61" s="15"/>
    </row>
    <row r="62" spans="1:8" ht="12.75">
      <c r="A62" s="6" t="s">
        <v>33</v>
      </c>
      <c r="B62" s="15"/>
      <c r="C62" s="15"/>
      <c r="D62" s="22"/>
      <c r="E62" s="1"/>
      <c r="F62" s="6" t="s">
        <v>33</v>
      </c>
      <c r="G62" s="15"/>
      <c r="H62" s="15"/>
    </row>
    <row r="63" spans="1:8" ht="12.75">
      <c r="A63" s="6" t="s">
        <v>19</v>
      </c>
      <c r="B63" s="137"/>
      <c r="C63" s="139"/>
      <c r="D63" s="23"/>
      <c r="E63" s="1"/>
      <c r="F63" s="6" t="s">
        <v>19</v>
      </c>
      <c r="G63" s="137"/>
      <c r="H63" s="139"/>
    </row>
  </sheetData>
  <sheetProtection password="CCB2" sheet="1" objects="1" scenarios="1"/>
  <mergeCells count="92">
    <mergeCell ref="B7:C7"/>
    <mergeCell ref="B9:C9"/>
    <mergeCell ref="G5:H5"/>
    <mergeCell ref="G6:H6"/>
    <mergeCell ref="G7:H7"/>
    <mergeCell ref="B8:C8"/>
    <mergeCell ref="G8:H8"/>
    <mergeCell ref="G9:H9"/>
    <mergeCell ref="B5:C5"/>
    <mergeCell ref="B6:C6"/>
    <mergeCell ref="G11:H11"/>
    <mergeCell ref="B17:C17"/>
    <mergeCell ref="G17:H17"/>
    <mergeCell ref="B20:C20"/>
    <mergeCell ref="G20:H20"/>
    <mergeCell ref="B11:C11"/>
    <mergeCell ref="B23:C23"/>
    <mergeCell ref="G23:H23"/>
    <mergeCell ref="B24:C24"/>
    <mergeCell ref="G24:H24"/>
    <mergeCell ref="B21:C21"/>
    <mergeCell ref="G21:H21"/>
    <mergeCell ref="B22:C22"/>
    <mergeCell ref="G22:H22"/>
    <mergeCell ref="B36:C36"/>
    <mergeCell ref="G36:H36"/>
    <mergeCell ref="B37:C37"/>
    <mergeCell ref="G37:H37"/>
    <mergeCell ref="B26:C26"/>
    <mergeCell ref="G26:H26"/>
    <mergeCell ref="B32:C32"/>
    <mergeCell ref="G32:H32"/>
    <mergeCell ref="B42:C42"/>
    <mergeCell ref="G42:H42"/>
    <mergeCell ref="B38:C38"/>
    <mergeCell ref="G38:H38"/>
    <mergeCell ref="B39:C39"/>
    <mergeCell ref="G39:H39"/>
    <mergeCell ref="K5:L5"/>
    <mergeCell ref="K6:L6"/>
    <mergeCell ref="K7:L7"/>
    <mergeCell ref="K8:L8"/>
    <mergeCell ref="B63:C63"/>
    <mergeCell ref="G63:H63"/>
    <mergeCell ref="B54:C54"/>
    <mergeCell ref="G54:H54"/>
    <mergeCell ref="B55:C55"/>
    <mergeCell ref="G55:H55"/>
    <mergeCell ref="B48:C48"/>
    <mergeCell ref="G48:H48"/>
    <mergeCell ref="B51:C51"/>
    <mergeCell ref="G51:H51"/>
    <mergeCell ref="B40:C40"/>
    <mergeCell ref="G40:H40"/>
    <mergeCell ref="B57:C57"/>
    <mergeCell ref="G57:H57"/>
    <mergeCell ref="B52:C52"/>
    <mergeCell ref="G52:H52"/>
    <mergeCell ref="B53:C53"/>
    <mergeCell ref="G53:H53"/>
    <mergeCell ref="K26:L26"/>
    <mergeCell ref="K32:L32"/>
    <mergeCell ref="O1:P1"/>
    <mergeCell ref="O2:P2"/>
    <mergeCell ref="O5:P5"/>
    <mergeCell ref="O6:P6"/>
    <mergeCell ref="O7:P7"/>
    <mergeCell ref="O8:P8"/>
    <mergeCell ref="O9:P9"/>
    <mergeCell ref="O11:P11"/>
    <mergeCell ref="O26:P26"/>
    <mergeCell ref="O32:P32"/>
    <mergeCell ref="O17:P17"/>
    <mergeCell ref="O20:P20"/>
    <mergeCell ref="O21:P21"/>
    <mergeCell ref="O22:P22"/>
    <mergeCell ref="B1:C1"/>
    <mergeCell ref="B2:C2"/>
    <mergeCell ref="O23:P23"/>
    <mergeCell ref="O24:P24"/>
    <mergeCell ref="K21:L21"/>
    <mergeCell ref="K22:L22"/>
    <mergeCell ref="K23:L23"/>
    <mergeCell ref="K24:L24"/>
    <mergeCell ref="K9:L9"/>
    <mergeCell ref="K11:L11"/>
    <mergeCell ref="G1:H1"/>
    <mergeCell ref="G2:H2"/>
    <mergeCell ref="K1:L1"/>
    <mergeCell ref="K2:L2"/>
    <mergeCell ref="K17:L17"/>
    <mergeCell ref="K20:L20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42"/>
  <sheetViews>
    <sheetView showGridLines="0" zoomScalePageLayoutView="0" workbookViewId="0" topLeftCell="A1">
      <selection activeCell="E10" sqref="E10"/>
    </sheetView>
  </sheetViews>
  <sheetFormatPr defaultColWidth="11.421875" defaultRowHeight="12.75"/>
  <cols>
    <col min="1" max="1" width="15.57421875" style="0" bestFit="1" customWidth="1"/>
    <col min="6" max="6" width="15.57421875" style="0" bestFit="1" customWidth="1"/>
  </cols>
  <sheetData>
    <row r="3" spans="1:4" ht="12.75">
      <c r="A3" s="6" t="s">
        <v>545</v>
      </c>
      <c r="B3" s="126" t="s">
        <v>224</v>
      </c>
      <c r="C3" s="126"/>
      <c r="D3" s="126"/>
    </row>
    <row r="4" spans="1:4" ht="12.75">
      <c r="A4" s="6" t="s">
        <v>8</v>
      </c>
      <c r="B4" s="134"/>
      <c r="C4" s="134"/>
      <c r="D4" s="1"/>
    </row>
    <row r="5" spans="1:4" ht="12.75">
      <c r="A5" s="6" t="s">
        <v>9</v>
      </c>
      <c r="B5" s="12"/>
      <c r="C5" s="13"/>
      <c r="D5" s="1"/>
    </row>
    <row r="6" spans="1:4" ht="12.75">
      <c r="A6" s="6" t="s">
        <v>28</v>
      </c>
      <c r="B6" s="127"/>
      <c r="C6" s="127"/>
      <c r="D6" s="1"/>
    </row>
    <row r="7" spans="1:4" ht="12.75">
      <c r="A7" s="6" t="s">
        <v>14</v>
      </c>
      <c r="B7" s="15"/>
      <c r="C7" s="15"/>
      <c r="D7" s="1"/>
    </row>
    <row r="8" spans="1:4" ht="12.75">
      <c r="A8" s="6" t="s">
        <v>14</v>
      </c>
      <c r="B8" s="15"/>
      <c r="C8" s="15"/>
      <c r="D8" s="1"/>
    </row>
    <row r="9" spans="1:4" ht="12.75">
      <c r="A9" s="6" t="s">
        <v>17</v>
      </c>
      <c r="B9" s="15"/>
      <c r="C9" s="15"/>
      <c r="D9" s="1"/>
    </row>
    <row r="10" spans="1:4" ht="12.75">
      <c r="A10" s="6" t="s">
        <v>19</v>
      </c>
      <c r="B10" s="128"/>
      <c r="C10" s="128"/>
      <c r="D10" s="1"/>
    </row>
    <row r="11" spans="1:4" ht="12.75">
      <c r="A11" s="16"/>
      <c r="B11" s="15"/>
      <c r="C11" s="15"/>
      <c r="D11" s="1"/>
    </row>
    <row r="14" spans="1:8" ht="12.75">
      <c r="A14" s="11" t="s">
        <v>498</v>
      </c>
      <c r="B14" s="1"/>
      <c r="C14" s="1"/>
      <c r="D14" s="1"/>
      <c r="E14" s="1"/>
      <c r="F14" s="11" t="s">
        <v>498</v>
      </c>
      <c r="G14" s="1"/>
      <c r="H14" s="1"/>
    </row>
    <row r="15" spans="1:8" ht="12.75">
      <c r="A15" s="6" t="s">
        <v>25</v>
      </c>
      <c r="B15" s="126" t="s">
        <v>546</v>
      </c>
      <c r="C15" s="126"/>
      <c r="D15" s="1"/>
      <c r="E15" s="1"/>
      <c r="F15" s="6" t="s">
        <v>25</v>
      </c>
      <c r="G15" s="126" t="s">
        <v>548</v>
      </c>
      <c r="H15" s="126"/>
    </row>
    <row r="16" spans="1:8" ht="12.75">
      <c r="A16" s="6" t="s">
        <v>536</v>
      </c>
      <c r="B16" s="127"/>
      <c r="C16" s="127"/>
      <c r="D16" s="1"/>
      <c r="E16" s="1"/>
      <c r="F16" s="6" t="s">
        <v>536</v>
      </c>
      <c r="G16" s="127"/>
      <c r="H16" s="127"/>
    </row>
    <row r="17" spans="1:8" ht="12.75">
      <c r="A17" s="6" t="s">
        <v>26</v>
      </c>
      <c r="B17" s="127"/>
      <c r="C17" s="127"/>
      <c r="D17" s="1"/>
      <c r="E17" s="1"/>
      <c r="F17" s="6" t="s">
        <v>26</v>
      </c>
      <c r="G17" s="127"/>
      <c r="H17" s="127"/>
    </row>
    <row r="18" spans="1:8" ht="12.75">
      <c r="A18" s="6" t="s">
        <v>27</v>
      </c>
      <c r="B18" s="127"/>
      <c r="C18" s="127"/>
      <c r="D18" s="1"/>
      <c r="E18" s="1"/>
      <c r="F18" s="6" t="s">
        <v>27</v>
      </c>
      <c r="G18" s="127"/>
      <c r="H18" s="127"/>
    </row>
    <row r="19" spans="1:8" ht="12.75">
      <c r="A19" s="6" t="s">
        <v>8</v>
      </c>
      <c r="B19" s="127"/>
      <c r="C19" s="127"/>
      <c r="D19" s="1"/>
      <c r="E19" s="1"/>
      <c r="F19" s="6" t="s">
        <v>8</v>
      </c>
      <c r="G19" s="127"/>
      <c r="H19" s="127"/>
    </row>
    <row r="20" spans="1:8" ht="12.75">
      <c r="A20" s="6" t="s">
        <v>9</v>
      </c>
      <c r="B20" s="17"/>
      <c r="C20" s="13"/>
      <c r="D20" s="1"/>
      <c r="E20" s="1"/>
      <c r="F20" s="6" t="s">
        <v>9</v>
      </c>
      <c r="G20" s="17"/>
      <c r="H20" s="13"/>
    </row>
    <row r="21" spans="1:8" ht="12.75">
      <c r="A21" s="6" t="s">
        <v>28</v>
      </c>
      <c r="B21" s="135"/>
      <c r="C21" s="135"/>
      <c r="D21" s="1"/>
      <c r="E21" s="1"/>
      <c r="F21" s="6" t="s">
        <v>28</v>
      </c>
      <c r="G21" s="135"/>
      <c r="H21" s="135"/>
    </row>
    <row r="22" spans="1:8" ht="12.75">
      <c r="A22" s="6" t="s">
        <v>29</v>
      </c>
      <c r="B22" s="15"/>
      <c r="C22" s="15"/>
      <c r="D22" s="1"/>
      <c r="E22" s="1"/>
      <c r="F22" s="6" t="s">
        <v>29</v>
      </c>
      <c r="G22" s="15"/>
      <c r="H22" s="15"/>
    </row>
    <row r="23" spans="1:8" ht="12.75">
      <c r="A23" s="6" t="s">
        <v>30</v>
      </c>
      <c r="B23" s="15"/>
      <c r="C23" s="15"/>
      <c r="D23" s="1"/>
      <c r="E23" s="1"/>
      <c r="F23" s="6" t="s">
        <v>30</v>
      </c>
      <c r="G23" s="15"/>
      <c r="H23" s="15"/>
    </row>
    <row r="24" spans="1:8" ht="12.75">
      <c r="A24" s="6" t="s">
        <v>31</v>
      </c>
      <c r="B24" s="15"/>
      <c r="C24" s="14"/>
      <c r="D24" s="1"/>
      <c r="E24" s="1"/>
      <c r="F24" s="6" t="s">
        <v>31</v>
      </c>
      <c r="G24" s="15"/>
      <c r="H24" s="14"/>
    </row>
    <row r="25" spans="1:8" ht="12.75">
      <c r="A25" s="6" t="s">
        <v>32</v>
      </c>
      <c r="B25" s="15"/>
      <c r="C25" s="15"/>
      <c r="D25" s="1"/>
      <c r="E25" s="1"/>
      <c r="F25" s="6" t="s">
        <v>32</v>
      </c>
      <c r="G25" s="15"/>
      <c r="H25" s="15"/>
    </row>
    <row r="26" spans="1:8" ht="12.75">
      <c r="A26" s="6" t="s">
        <v>33</v>
      </c>
      <c r="B26" s="15"/>
      <c r="C26" s="15"/>
      <c r="D26" s="1"/>
      <c r="E26" s="1"/>
      <c r="F26" s="6" t="s">
        <v>33</v>
      </c>
      <c r="G26" s="15"/>
      <c r="H26" s="15"/>
    </row>
    <row r="27" spans="1:8" ht="12.75">
      <c r="A27" s="6" t="s">
        <v>19</v>
      </c>
      <c r="B27" s="136"/>
      <c r="C27" s="136"/>
      <c r="D27" s="1"/>
      <c r="E27" s="1"/>
      <c r="F27" s="6" t="s">
        <v>19</v>
      </c>
      <c r="G27" s="136"/>
      <c r="H27" s="136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1" t="s">
        <v>498</v>
      </c>
      <c r="B29" s="1"/>
      <c r="C29" s="1"/>
      <c r="D29" s="1"/>
      <c r="E29" s="1"/>
      <c r="F29" s="11" t="s">
        <v>498</v>
      </c>
      <c r="G29" s="1"/>
      <c r="H29" s="1"/>
    </row>
    <row r="30" spans="1:8" ht="12.75">
      <c r="A30" s="6" t="s">
        <v>25</v>
      </c>
      <c r="B30" s="126" t="s">
        <v>547</v>
      </c>
      <c r="C30" s="126"/>
      <c r="D30" s="18"/>
      <c r="E30" s="1"/>
      <c r="F30" s="6" t="s">
        <v>25</v>
      </c>
      <c r="G30" s="126" t="s">
        <v>549</v>
      </c>
      <c r="H30" s="126"/>
    </row>
    <row r="31" spans="1:8" ht="12.75">
      <c r="A31" s="6" t="s">
        <v>536</v>
      </c>
      <c r="B31" s="127"/>
      <c r="C31" s="127"/>
      <c r="D31" s="19"/>
      <c r="E31" s="1"/>
      <c r="F31" s="6" t="s">
        <v>536</v>
      </c>
      <c r="G31" s="127"/>
      <c r="H31" s="127"/>
    </row>
    <row r="32" spans="1:8" ht="12.75">
      <c r="A32" s="6" t="s">
        <v>26</v>
      </c>
      <c r="B32" s="127"/>
      <c r="C32" s="127"/>
      <c r="D32" s="19"/>
      <c r="E32" s="1"/>
      <c r="F32" s="6" t="s">
        <v>26</v>
      </c>
      <c r="G32" s="127"/>
      <c r="H32" s="127"/>
    </row>
    <row r="33" spans="1:8" ht="12.75">
      <c r="A33" s="6" t="s">
        <v>27</v>
      </c>
      <c r="B33" s="127"/>
      <c r="C33" s="127"/>
      <c r="D33" s="19"/>
      <c r="E33" s="1"/>
      <c r="F33" s="6" t="s">
        <v>27</v>
      </c>
      <c r="G33" s="127"/>
      <c r="H33" s="127"/>
    </row>
    <row r="34" spans="1:8" ht="12.75">
      <c r="A34" s="6" t="s">
        <v>8</v>
      </c>
      <c r="B34" s="127"/>
      <c r="C34" s="127"/>
      <c r="D34" s="19"/>
      <c r="E34" s="1"/>
      <c r="F34" s="6" t="s">
        <v>8</v>
      </c>
      <c r="G34" s="127"/>
      <c r="H34" s="127"/>
    </row>
    <row r="35" spans="1:8" ht="12.75">
      <c r="A35" s="6" t="s">
        <v>9</v>
      </c>
      <c r="B35" s="17"/>
      <c r="C35" s="13"/>
      <c r="D35" s="20"/>
      <c r="E35" s="1"/>
      <c r="F35" s="6" t="s">
        <v>9</v>
      </c>
      <c r="G35" s="17"/>
      <c r="H35" s="13"/>
    </row>
    <row r="36" spans="1:8" ht="12.75">
      <c r="A36" s="6" t="s">
        <v>28</v>
      </c>
      <c r="B36" s="135"/>
      <c r="C36" s="135"/>
      <c r="D36" s="21"/>
      <c r="E36" s="1"/>
      <c r="F36" s="6" t="s">
        <v>28</v>
      </c>
      <c r="G36" s="135"/>
      <c r="H36" s="135"/>
    </row>
    <row r="37" spans="1:8" ht="12.75">
      <c r="A37" s="6" t="s">
        <v>29</v>
      </c>
      <c r="B37" s="15"/>
      <c r="C37" s="15"/>
      <c r="D37" s="22"/>
      <c r="E37" s="1"/>
      <c r="F37" s="6" t="s">
        <v>29</v>
      </c>
      <c r="G37" s="15"/>
      <c r="H37" s="15"/>
    </row>
    <row r="38" spans="1:8" ht="12.75">
      <c r="A38" s="6" t="s">
        <v>30</v>
      </c>
      <c r="B38" s="15"/>
      <c r="C38" s="15"/>
      <c r="D38" s="22"/>
      <c r="E38" s="1"/>
      <c r="F38" s="6" t="s">
        <v>30</v>
      </c>
      <c r="G38" s="15"/>
      <c r="H38" s="15"/>
    </row>
    <row r="39" spans="1:8" ht="12.75">
      <c r="A39" s="6" t="s">
        <v>31</v>
      </c>
      <c r="B39" s="15"/>
      <c r="C39" s="14"/>
      <c r="D39" s="19"/>
      <c r="E39" s="1"/>
      <c r="F39" s="6" t="s">
        <v>31</v>
      </c>
      <c r="G39" s="15"/>
      <c r="H39" s="14"/>
    </row>
    <row r="40" spans="1:8" ht="12.75">
      <c r="A40" s="6" t="s">
        <v>32</v>
      </c>
      <c r="B40" s="15"/>
      <c r="C40" s="15"/>
      <c r="D40" s="22"/>
      <c r="E40" s="1"/>
      <c r="F40" s="6" t="s">
        <v>32</v>
      </c>
      <c r="G40" s="15"/>
      <c r="H40" s="15"/>
    </row>
    <row r="41" spans="1:8" ht="12.75">
      <c r="A41" s="6" t="s">
        <v>33</v>
      </c>
      <c r="B41" s="15"/>
      <c r="C41" s="15"/>
      <c r="D41" s="22"/>
      <c r="E41" s="1"/>
      <c r="F41" s="6" t="s">
        <v>33</v>
      </c>
      <c r="G41" s="15"/>
      <c r="H41" s="15"/>
    </row>
    <row r="42" spans="1:8" ht="12.75">
      <c r="A42" s="6" t="s">
        <v>19</v>
      </c>
      <c r="B42" s="136"/>
      <c r="C42" s="136"/>
      <c r="D42" s="23"/>
      <c r="E42" s="1"/>
      <c r="F42" s="6" t="s">
        <v>19</v>
      </c>
      <c r="G42" s="136"/>
      <c r="H42" s="136"/>
    </row>
  </sheetData>
  <sheetProtection password="CCB2" sheet="1" objects="1" scenarios="1"/>
  <mergeCells count="32">
    <mergeCell ref="B42:C42"/>
    <mergeCell ref="G42:H42"/>
    <mergeCell ref="B33:C33"/>
    <mergeCell ref="G33:H33"/>
    <mergeCell ref="B34:C34"/>
    <mergeCell ref="G34:H34"/>
    <mergeCell ref="B36:C36"/>
    <mergeCell ref="G36:H36"/>
    <mergeCell ref="B30:C30"/>
    <mergeCell ref="G30:H30"/>
    <mergeCell ref="B31:C31"/>
    <mergeCell ref="G31:H31"/>
    <mergeCell ref="B32:C32"/>
    <mergeCell ref="G32:H32"/>
    <mergeCell ref="B19:C19"/>
    <mergeCell ref="G19:H19"/>
    <mergeCell ref="B21:C21"/>
    <mergeCell ref="G21:H21"/>
    <mergeCell ref="B27:C27"/>
    <mergeCell ref="G27:H27"/>
    <mergeCell ref="B16:C16"/>
    <mergeCell ref="G16:H16"/>
    <mergeCell ref="B17:C17"/>
    <mergeCell ref="G17:H17"/>
    <mergeCell ref="B18:C18"/>
    <mergeCell ref="G18:H18"/>
    <mergeCell ref="G15:H15"/>
    <mergeCell ref="B4:C4"/>
    <mergeCell ref="B3:D3"/>
    <mergeCell ref="B6:C6"/>
    <mergeCell ref="B10:C10"/>
    <mergeCell ref="B15:C15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45"/>
  <sheetViews>
    <sheetView showGridLines="0" zoomScalePageLayoutView="0" workbookViewId="0" topLeftCell="A1">
      <selection activeCell="B4" sqref="B4:C4"/>
    </sheetView>
  </sheetViews>
  <sheetFormatPr defaultColWidth="11.421875" defaultRowHeight="12.75"/>
  <cols>
    <col min="1" max="1" width="47.421875" style="0" customWidth="1"/>
  </cols>
  <sheetData>
    <row r="3" spans="1:2" ht="12.75">
      <c r="A3" t="s">
        <v>200</v>
      </c>
      <c r="B3" t="s">
        <v>569</v>
      </c>
    </row>
    <row r="4" spans="1:3" ht="12.75">
      <c r="A4" s="6"/>
      <c r="B4" s="127"/>
      <c r="C4" s="127"/>
    </row>
    <row r="5" spans="1:3" ht="12.75">
      <c r="A5" s="6"/>
      <c r="B5" s="127"/>
      <c r="C5" s="127"/>
    </row>
    <row r="6" spans="1:3" ht="12.75">
      <c r="A6" s="6"/>
      <c r="B6" s="127"/>
      <c r="C6" s="127"/>
    </row>
    <row r="7" spans="1:3" ht="12.75">
      <c r="A7" s="6"/>
      <c r="B7" s="127"/>
      <c r="C7" s="127"/>
    </row>
    <row r="8" spans="1:3" ht="12.75">
      <c r="A8" s="6"/>
      <c r="B8" s="127"/>
      <c r="C8" s="127"/>
    </row>
    <row r="9" spans="1:3" ht="12.75">
      <c r="A9" s="6"/>
      <c r="B9" s="127"/>
      <c r="C9" s="127"/>
    </row>
    <row r="10" spans="1:3" ht="12.75">
      <c r="A10" s="6"/>
      <c r="B10" s="127"/>
      <c r="C10" s="127"/>
    </row>
    <row r="11" spans="1:3" ht="12.75">
      <c r="A11" s="6"/>
      <c r="B11" s="127"/>
      <c r="C11" s="127"/>
    </row>
    <row r="12" spans="1:3" ht="12.75">
      <c r="A12" s="6"/>
      <c r="B12" s="127"/>
      <c r="C12" s="127"/>
    </row>
    <row r="13" spans="1:3" ht="12.75">
      <c r="A13" s="6"/>
      <c r="B13" s="127"/>
      <c r="C13" s="127"/>
    </row>
    <row r="14" spans="1:3" ht="12.75">
      <c r="A14" s="6"/>
      <c r="B14" s="127"/>
      <c r="C14" s="127"/>
    </row>
    <row r="15" spans="1:3" ht="12.75">
      <c r="A15" s="6"/>
      <c r="B15" s="127"/>
      <c r="C15" s="127"/>
    </row>
    <row r="16" spans="1:3" ht="12.75">
      <c r="A16" s="6"/>
      <c r="B16" s="127"/>
      <c r="C16" s="127"/>
    </row>
    <row r="17" spans="1:3" ht="12.75">
      <c r="A17" s="6"/>
      <c r="B17" s="127"/>
      <c r="C17" s="127"/>
    </row>
    <row r="18" spans="1:3" ht="12.75">
      <c r="A18" s="6"/>
      <c r="B18" s="127"/>
      <c r="C18" s="127"/>
    </row>
    <row r="19" spans="1:3" ht="12.75">
      <c r="A19" s="6"/>
      <c r="B19" s="127"/>
      <c r="C19" s="127"/>
    </row>
    <row r="20" spans="1:3" ht="12.75">
      <c r="A20" s="6"/>
      <c r="B20" s="127"/>
      <c r="C20" s="127"/>
    </row>
    <row r="21" spans="1:3" ht="12.75">
      <c r="A21" s="6"/>
      <c r="B21" s="127"/>
      <c r="C21" s="127"/>
    </row>
    <row r="22" spans="1:3" ht="12.75">
      <c r="A22" s="6"/>
      <c r="B22" s="127"/>
      <c r="C22" s="127"/>
    </row>
    <row r="23" spans="1:3" ht="12.75">
      <c r="A23" s="6"/>
      <c r="B23" s="127"/>
      <c r="C23" s="127"/>
    </row>
    <row r="24" spans="1:3" ht="12.75">
      <c r="A24" s="6"/>
      <c r="B24" s="127"/>
      <c r="C24" s="127"/>
    </row>
    <row r="25" spans="1:3" ht="12.75">
      <c r="A25" s="6"/>
      <c r="B25" s="127"/>
      <c r="C25" s="127"/>
    </row>
    <row r="26" spans="1:3" ht="12.75">
      <c r="A26" s="6"/>
      <c r="B26" s="127"/>
      <c r="C26" s="127"/>
    </row>
    <row r="27" spans="1:3" ht="12.75">
      <c r="A27" s="6"/>
      <c r="B27" s="127"/>
      <c r="C27" s="127"/>
    </row>
    <row r="30" spans="1:2" ht="12.75">
      <c r="A30" t="s">
        <v>200</v>
      </c>
      <c r="B30" t="s">
        <v>570</v>
      </c>
    </row>
    <row r="31" spans="1:3" ht="12.75">
      <c r="A31" s="6"/>
      <c r="B31" s="127"/>
      <c r="C31" s="127"/>
    </row>
    <row r="32" spans="1:3" ht="12.75">
      <c r="A32" s="6"/>
      <c r="B32" s="127"/>
      <c r="C32" s="127"/>
    </row>
    <row r="33" spans="1:3" ht="12.75">
      <c r="A33" s="6"/>
      <c r="B33" s="127"/>
      <c r="C33" s="127"/>
    </row>
    <row r="34" spans="1:3" ht="12.75">
      <c r="A34" s="6"/>
      <c r="B34" s="127"/>
      <c r="C34" s="127"/>
    </row>
    <row r="35" spans="1:3" ht="12.75">
      <c r="A35" s="6"/>
      <c r="B35" s="127"/>
      <c r="C35" s="127"/>
    </row>
    <row r="36" spans="1:3" ht="12.75">
      <c r="A36" s="6"/>
      <c r="B36" s="127"/>
      <c r="C36" s="127"/>
    </row>
    <row r="39" spans="1:2" ht="12.75">
      <c r="A39" t="s">
        <v>200</v>
      </c>
      <c r="B39" t="s">
        <v>571</v>
      </c>
    </row>
    <row r="40" spans="1:3" ht="12.75">
      <c r="A40" s="6"/>
      <c r="B40" s="127"/>
      <c r="C40" s="127"/>
    </row>
    <row r="41" spans="1:3" ht="12.75">
      <c r="A41" s="6"/>
      <c r="B41" s="127"/>
      <c r="C41" s="127"/>
    </row>
    <row r="42" spans="1:3" ht="12.75">
      <c r="A42" s="6"/>
      <c r="B42" s="127"/>
      <c r="C42" s="127"/>
    </row>
    <row r="43" spans="1:3" ht="12.75">
      <c r="A43" s="6"/>
      <c r="B43" s="127"/>
      <c r="C43" s="127"/>
    </row>
    <row r="44" spans="1:3" ht="12.75">
      <c r="A44" s="6"/>
      <c r="B44" s="127"/>
      <c r="C44" s="127"/>
    </row>
    <row r="45" spans="1:3" ht="12.75">
      <c r="A45" s="6"/>
      <c r="B45" s="127"/>
      <c r="C45" s="127"/>
    </row>
  </sheetData>
  <sheetProtection password="CCB2" sheet="1" objects="1" scenarios="1"/>
  <mergeCells count="36">
    <mergeCell ref="B8:C8"/>
    <mergeCell ref="B9:C9"/>
    <mergeCell ref="B10:C10"/>
    <mergeCell ref="B11:C11"/>
    <mergeCell ref="B4:C4"/>
    <mergeCell ref="B5:C5"/>
    <mergeCell ref="B6:C6"/>
    <mergeCell ref="B7:C7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5:C35"/>
    <mergeCell ref="B36:C36"/>
    <mergeCell ref="B31:C31"/>
    <mergeCell ref="B32:C32"/>
    <mergeCell ref="B33:C33"/>
    <mergeCell ref="B34:C34"/>
    <mergeCell ref="B43:C43"/>
    <mergeCell ref="B44:C44"/>
    <mergeCell ref="B45:C45"/>
    <mergeCell ref="B40:C40"/>
    <mergeCell ref="B41:C41"/>
    <mergeCell ref="B42:C42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55"/>
  <sheetViews>
    <sheetView showGridLines="0" showRowColHeaders="0" zoomScalePageLayoutView="0" workbookViewId="0" topLeftCell="A10">
      <selection activeCell="J38" sqref="J38"/>
    </sheetView>
  </sheetViews>
  <sheetFormatPr defaultColWidth="11.421875" defaultRowHeight="12.75"/>
  <cols>
    <col min="1" max="1" width="28.421875" style="0" customWidth="1"/>
    <col min="2" max="2" width="26.57421875" style="0" customWidth="1"/>
    <col min="3" max="3" width="7.7109375" style="0" customWidth="1"/>
    <col min="4" max="4" width="21.57421875" style="0" customWidth="1"/>
    <col min="11" max="11" width="18.28125" style="0" customWidth="1"/>
    <col min="13" max="13" width="15.57421875" style="0" customWidth="1"/>
  </cols>
  <sheetData>
    <row r="2" spans="2:4" ht="12.75">
      <c r="B2" s="42" t="s">
        <v>2</v>
      </c>
      <c r="C2" s="43">
        <v>1</v>
      </c>
      <c r="D2" s="44">
        <f>C2-1</f>
        <v>0</v>
      </c>
    </row>
    <row r="3" spans="2:4" ht="12.75">
      <c r="B3" t="s">
        <v>211</v>
      </c>
      <c r="D3" t="s">
        <v>2</v>
      </c>
    </row>
    <row r="4" spans="2:4" ht="12.75">
      <c r="B4" t="s">
        <v>212</v>
      </c>
      <c r="D4" t="s">
        <v>212</v>
      </c>
    </row>
    <row r="5" spans="2:4" ht="12.75">
      <c r="B5" t="s">
        <v>213</v>
      </c>
      <c r="D5" t="s">
        <v>213</v>
      </c>
    </row>
    <row r="6" spans="2:4" ht="12.75">
      <c r="B6" t="s">
        <v>214</v>
      </c>
      <c r="D6" t="s">
        <v>214</v>
      </c>
    </row>
    <row r="8" spans="2:4" ht="12.75">
      <c r="B8" s="42" t="s">
        <v>5</v>
      </c>
      <c r="C8" s="43">
        <v>1</v>
      </c>
      <c r="D8" s="44">
        <f>C8-1</f>
        <v>0</v>
      </c>
    </row>
    <row r="9" spans="2:4" ht="12.75">
      <c r="B9" t="s">
        <v>211</v>
      </c>
      <c r="D9" t="s">
        <v>5</v>
      </c>
    </row>
    <row r="10" spans="2:4" ht="12.75">
      <c r="B10" t="s">
        <v>215</v>
      </c>
      <c r="D10" t="s">
        <v>215</v>
      </c>
    </row>
    <row r="11" spans="2:4" ht="12.75">
      <c r="B11" t="s">
        <v>216</v>
      </c>
      <c r="D11" t="s">
        <v>216</v>
      </c>
    </row>
    <row r="12" spans="1:4" ht="12.75">
      <c r="A12" t="str">
        <f>INDEX(D19:U26,C8,1)</f>
        <v>Erst Organisation wählen!</v>
      </c>
      <c r="B12" t="s">
        <v>217</v>
      </c>
      <c r="D12" t="s">
        <v>217</v>
      </c>
    </row>
    <row r="13" spans="1:4" ht="12.75">
      <c r="A13" t="str">
        <f>INDEX(D19:U26,C8,1)</f>
        <v>Erst Organisation wählen!</v>
      </c>
      <c r="B13" t="s">
        <v>218</v>
      </c>
      <c r="D13" t="s">
        <v>218</v>
      </c>
    </row>
    <row r="14" spans="1:4" ht="12.75">
      <c r="A14" t="str">
        <f>INDEX(D19:U26,C8,2)</f>
        <v>Erst Organisation wählen!</v>
      </c>
      <c r="B14" t="s">
        <v>219</v>
      </c>
      <c r="D14" t="s">
        <v>220</v>
      </c>
    </row>
    <row r="15" spans="1:4" ht="12.75">
      <c r="A15" t="str">
        <f>INDEX(D19:U26,C8,3)</f>
        <v>Erst Organisation wählen!</v>
      </c>
      <c r="B15" t="s">
        <v>221</v>
      </c>
      <c r="D15" t="s">
        <v>221</v>
      </c>
    </row>
    <row r="16" spans="1:4" ht="12.75">
      <c r="A16" t="str">
        <f>INDEX(D19:U26,C8,4)</f>
        <v>Erst Organisation wählen!</v>
      </c>
      <c r="B16" t="s">
        <v>222</v>
      </c>
      <c r="D16" t="s">
        <v>222</v>
      </c>
    </row>
    <row r="17" ht="12.75">
      <c r="A17" t="str">
        <f>INDEX(D19:U26,C8,5)</f>
        <v>Erst Organisation wählen!</v>
      </c>
    </row>
    <row r="18" spans="1:14" ht="12.75">
      <c r="A18" t="str">
        <f>INDEX(D19:U26,C8,6)</f>
        <v>Erst Organisation wählen!</v>
      </c>
      <c r="B18" s="42" t="s">
        <v>223</v>
      </c>
      <c r="C18" s="43">
        <v>1</v>
      </c>
      <c r="D18" s="45">
        <f>C18-1</f>
        <v>0</v>
      </c>
      <c r="E18" t="s">
        <v>224</v>
      </c>
      <c r="F18" t="s">
        <v>224</v>
      </c>
      <c r="G18" t="s">
        <v>224</v>
      </c>
      <c r="H18" t="s">
        <v>224</v>
      </c>
      <c r="I18" t="s">
        <v>224</v>
      </c>
      <c r="J18" t="s">
        <v>224</v>
      </c>
      <c r="K18" t="s">
        <v>224</v>
      </c>
      <c r="L18" t="s">
        <v>224</v>
      </c>
      <c r="M18" t="s">
        <v>224</v>
      </c>
      <c r="N18" t="s">
        <v>224</v>
      </c>
    </row>
    <row r="19" spans="1:26" ht="12.75">
      <c r="A19" t="str">
        <f>INDEX(D19:U26,C8,7)</f>
        <v>Erst Organisation wählen!</v>
      </c>
      <c r="D19" s="46" t="s">
        <v>225</v>
      </c>
      <c r="E19" s="46" t="s">
        <v>225</v>
      </c>
      <c r="F19" s="46" t="s">
        <v>225</v>
      </c>
      <c r="G19" s="46" t="s">
        <v>225</v>
      </c>
      <c r="H19" s="46" t="s">
        <v>225</v>
      </c>
      <c r="I19" s="46" t="s">
        <v>225</v>
      </c>
      <c r="J19" s="46" t="s">
        <v>225</v>
      </c>
      <c r="K19" s="46" t="s">
        <v>225</v>
      </c>
      <c r="L19" s="46" t="s">
        <v>225</v>
      </c>
      <c r="M19" s="46" t="s">
        <v>225</v>
      </c>
      <c r="N19" t="s">
        <v>225</v>
      </c>
      <c r="O19" t="s">
        <v>225</v>
      </c>
      <c r="P19" t="s">
        <v>225</v>
      </c>
      <c r="Q19" t="s">
        <v>225</v>
      </c>
      <c r="R19" t="s">
        <v>225</v>
      </c>
      <c r="S19" t="s">
        <v>225</v>
      </c>
      <c r="T19" t="s">
        <v>225</v>
      </c>
      <c r="U19" t="s">
        <v>225</v>
      </c>
      <c r="V19" t="s">
        <v>225</v>
      </c>
      <c r="W19" t="s">
        <v>224</v>
      </c>
      <c r="X19" t="s">
        <v>224</v>
      </c>
      <c r="Y19" t="s">
        <v>224</v>
      </c>
      <c r="Z19" t="s">
        <v>224</v>
      </c>
    </row>
    <row r="20" spans="1:27" ht="12.75">
      <c r="A20" t="str">
        <f>INDEX(D19:U26,C8,8)</f>
        <v>Erst Organisation wählen!</v>
      </c>
      <c r="B20" s="46" t="s">
        <v>226</v>
      </c>
      <c r="C20" s="46"/>
      <c r="D20" s="46" t="s">
        <v>227</v>
      </c>
      <c r="E20" s="46" t="s">
        <v>228</v>
      </c>
      <c r="F20" s="46" t="s">
        <v>229</v>
      </c>
      <c r="G20" s="75" t="s">
        <v>530</v>
      </c>
      <c r="H20" s="75" t="s">
        <v>531</v>
      </c>
      <c r="I20" s="75" t="s">
        <v>532</v>
      </c>
      <c r="J20" s="46" t="s">
        <v>230</v>
      </c>
      <c r="K20" s="46" t="s">
        <v>231</v>
      </c>
      <c r="L20" s="46" t="s">
        <v>232</v>
      </c>
      <c r="M20" s="46" t="s">
        <v>233</v>
      </c>
      <c r="N20" s="46" t="s">
        <v>234</v>
      </c>
      <c r="O20" s="46" t="s">
        <v>235</v>
      </c>
      <c r="P20" s="46" t="s">
        <v>236</v>
      </c>
      <c r="Q20" s="46" t="s">
        <v>237</v>
      </c>
      <c r="R20" t="s">
        <v>238</v>
      </c>
      <c r="S20" t="s">
        <v>239</v>
      </c>
      <c r="T20" t="s">
        <v>240</v>
      </c>
      <c r="U20" t="s">
        <v>241</v>
      </c>
      <c r="V20" t="s">
        <v>224</v>
      </c>
      <c r="W20" t="s">
        <v>224</v>
      </c>
      <c r="X20" t="s">
        <v>224</v>
      </c>
      <c r="Y20" t="s">
        <v>224</v>
      </c>
      <c r="Z20" t="s">
        <v>224</v>
      </c>
      <c r="AA20" t="s">
        <v>224</v>
      </c>
    </row>
    <row r="21" spans="1:24" ht="12.75">
      <c r="A21" t="str">
        <f>INDEX(D19:U26,C8,9)</f>
        <v>Erst Organisation wählen!</v>
      </c>
      <c r="B21" s="46" t="s">
        <v>242</v>
      </c>
      <c r="C21" s="46"/>
      <c r="D21" s="46" t="s">
        <v>227</v>
      </c>
      <c r="E21" s="46" t="s">
        <v>229</v>
      </c>
      <c r="F21" s="75" t="s">
        <v>530</v>
      </c>
      <c r="G21" s="75" t="s">
        <v>531</v>
      </c>
      <c r="H21" s="75" t="s">
        <v>532</v>
      </c>
      <c r="I21" s="46" t="s">
        <v>230</v>
      </c>
      <c r="J21" s="46" t="s">
        <v>243</v>
      </c>
      <c r="K21" s="46" t="s">
        <v>234</v>
      </c>
      <c r="L21" s="46" t="s">
        <v>239</v>
      </c>
      <c r="M21" s="46" t="s">
        <v>238</v>
      </c>
      <c r="N21" s="46" t="s">
        <v>237</v>
      </c>
      <c r="O21" t="s">
        <v>224</v>
      </c>
      <c r="P21" t="s">
        <v>224</v>
      </c>
      <c r="Q21" t="s">
        <v>224</v>
      </c>
      <c r="R21" t="s">
        <v>224</v>
      </c>
      <c r="S21" t="s">
        <v>224</v>
      </c>
      <c r="T21" t="s">
        <v>224</v>
      </c>
      <c r="U21" t="s">
        <v>224</v>
      </c>
      <c r="V21" t="s">
        <v>224</v>
      </c>
      <c r="W21" t="s">
        <v>224</v>
      </c>
      <c r="X21" t="s">
        <v>224</v>
      </c>
    </row>
    <row r="22" spans="1:24" ht="12.75">
      <c r="A22" t="str">
        <f>INDEX(D19:U26,C8,10)</f>
        <v>Erst Organisation wählen!</v>
      </c>
      <c r="B22" s="46" t="s">
        <v>217</v>
      </c>
      <c r="C22" s="46"/>
      <c r="D22" s="46" t="s">
        <v>244</v>
      </c>
      <c r="E22" s="46" t="s">
        <v>245</v>
      </c>
      <c r="F22" s="46" t="s">
        <v>246</v>
      </c>
      <c r="G22" s="46" t="s">
        <v>247</v>
      </c>
      <c r="H22" s="46" t="s">
        <v>248</v>
      </c>
      <c r="I22" s="46" t="s">
        <v>249</v>
      </c>
      <c r="J22" s="46" t="s">
        <v>250</v>
      </c>
      <c r="K22" s="46" t="s">
        <v>251</v>
      </c>
      <c r="L22" s="46" t="s">
        <v>252</v>
      </c>
      <c r="M22" t="s">
        <v>253</v>
      </c>
      <c r="N22" t="s">
        <v>254</v>
      </c>
      <c r="O22" t="s">
        <v>255</v>
      </c>
      <c r="P22" t="s">
        <v>522</v>
      </c>
      <c r="Q22" t="s">
        <v>224</v>
      </c>
      <c r="R22" t="s">
        <v>224</v>
      </c>
      <c r="S22" t="s">
        <v>224</v>
      </c>
      <c r="T22" t="s">
        <v>224</v>
      </c>
      <c r="U22" t="s">
        <v>224</v>
      </c>
      <c r="V22" t="s">
        <v>224</v>
      </c>
      <c r="W22" t="s">
        <v>224</v>
      </c>
      <c r="X22" t="s">
        <v>224</v>
      </c>
    </row>
    <row r="23" spans="1:21" ht="12.75">
      <c r="A23" t="str">
        <f>INDEX(D19:U26,C8,11)</f>
        <v>Erst Organisation wählen!</v>
      </c>
      <c r="B23" s="46" t="s">
        <v>256</v>
      </c>
      <c r="C23" s="46"/>
      <c r="D23" s="46" t="s">
        <v>257</v>
      </c>
      <c r="E23" s="46" t="s">
        <v>224</v>
      </c>
      <c r="F23" s="46" t="s">
        <v>224</v>
      </c>
      <c r="G23" s="46" t="s">
        <v>224</v>
      </c>
      <c r="H23" s="46" t="s">
        <v>224</v>
      </c>
      <c r="I23" s="46" t="s">
        <v>224</v>
      </c>
      <c r="J23" t="s">
        <v>224</v>
      </c>
      <c r="K23" t="s">
        <v>224</v>
      </c>
      <c r="L23" t="s">
        <v>224</v>
      </c>
      <c r="M23" t="s">
        <v>224</v>
      </c>
      <c r="N23" t="s">
        <v>224</v>
      </c>
      <c r="O23" t="s">
        <v>224</v>
      </c>
      <c r="P23" t="s">
        <v>224</v>
      </c>
      <c r="Q23" t="s">
        <v>224</v>
      </c>
      <c r="R23" t="s">
        <v>224</v>
      </c>
      <c r="S23" t="s">
        <v>224</v>
      </c>
      <c r="T23" t="s">
        <v>224</v>
      </c>
      <c r="U23" t="s">
        <v>224</v>
      </c>
    </row>
    <row r="24" spans="1:14" ht="12.75">
      <c r="A24" t="str">
        <f>INDEX(D19:U26,C8,12)</f>
        <v>Erst Organisation wählen!</v>
      </c>
      <c r="B24" s="46" t="s">
        <v>220</v>
      </c>
      <c r="C24" s="46"/>
      <c r="D24" s="46" t="s">
        <v>219</v>
      </c>
      <c r="E24" s="46" t="s">
        <v>224</v>
      </c>
      <c r="F24" s="46" t="s">
        <v>224</v>
      </c>
      <c r="G24" s="46" t="s">
        <v>224</v>
      </c>
      <c r="H24" s="46" t="s">
        <v>224</v>
      </c>
      <c r="I24" s="46" t="s">
        <v>224</v>
      </c>
      <c r="J24" t="s">
        <v>224</v>
      </c>
      <c r="K24" t="s">
        <v>224</v>
      </c>
      <c r="L24" t="s">
        <v>224</v>
      </c>
      <c r="M24" t="s">
        <v>224</v>
      </c>
      <c r="N24" t="s">
        <v>224</v>
      </c>
    </row>
    <row r="25" spans="1:16" ht="12.75">
      <c r="A25" t="str">
        <f>INDEX(D19:U26,C8,13)</f>
        <v>Erst Organisation wählen!</v>
      </c>
      <c r="B25" s="46" t="s">
        <v>221</v>
      </c>
      <c r="C25" s="46"/>
      <c r="D25" s="46" t="s">
        <v>258</v>
      </c>
      <c r="E25" s="75" t="s">
        <v>523</v>
      </c>
      <c r="F25" s="46" t="s">
        <v>259</v>
      </c>
      <c r="G25" s="46" t="s">
        <v>260</v>
      </c>
      <c r="H25" s="46" t="s">
        <v>224</v>
      </c>
      <c r="I25" s="46" t="s">
        <v>224</v>
      </c>
      <c r="J25" t="s">
        <v>224</v>
      </c>
      <c r="K25" t="s">
        <v>224</v>
      </c>
      <c r="L25" t="s">
        <v>224</v>
      </c>
      <c r="M25" t="s">
        <v>224</v>
      </c>
      <c r="N25" t="s">
        <v>224</v>
      </c>
      <c r="O25" t="s">
        <v>224</v>
      </c>
      <c r="P25" t="s">
        <v>224</v>
      </c>
    </row>
    <row r="26" spans="1:14" ht="12.75">
      <c r="A26" t="str">
        <f>INDEX(D19:U26,C8,14)</f>
        <v>Erst Organisation wählen!</v>
      </c>
      <c r="B26" s="46" t="s">
        <v>261</v>
      </c>
      <c r="D26" s="46" t="s">
        <v>222</v>
      </c>
      <c r="E26" t="s">
        <v>237</v>
      </c>
      <c r="F26" s="46" t="s">
        <v>262</v>
      </c>
      <c r="G26" s="46" t="s">
        <v>224</v>
      </c>
      <c r="H26" s="46" t="s">
        <v>224</v>
      </c>
      <c r="I26" s="46" t="s">
        <v>224</v>
      </c>
      <c r="J26" t="s">
        <v>224</v>
      </c>
      <c r="K26" t="s">
        <v>224</v>
      </c>
      <c r="L26" t="s">
        <v>224</v>
      </c>
      <c r="M26" t="s">
        <v>224</v>
      </c>
      <c r="N26" t="s">
        <v>224</v>
      </c>
    </row>
    <row r="27" spans="1:12" ht="12.75">
      <c r="A27" t="str">
        <f>INDEX(D19:U26,C8,15)</f>
        <v>Erst Organisation wählen!</v>
      </c>
      <c r="G27" t="s">
        <v>224</v>
      </c>
      <c r="H27" t="s">
        <v>224</v>
      </c>
      <c r="I27" t="s">
        <v>224</v>
      </c>
      <c r="J27" t="s">
        <v>224</v>
      </c>
      <c r="K27" t="s">
        <v>224</v>
      </c>
      <c r="L27" t="s">
        <v>224</v>
      </c>
    </row>
    <row r="28" spans="1:23" ht="12.75">
      <c r="A28" t="str">
        <f>INDEX(D19:U26,C8,16)</f>
        <v>Erst Organisation wählen!</v>
      </c>
      <c r="D28" t="s">
        <v>224</v>
      </c>
      <c r="E28" t="s">
        <v>224</v>
      </c>
      <c r="F28" t="s">
        <v>224</v>
      </c>
      <c r="G28" t="s">
        <v>224</v>
      </c>
      <c r="H28" t="s">
        <v>224</v>
      </c>
      <c r="I28" t="s">
        <v>224</v>
      </c>
      <c r="J28" t="s">
        <v>224</v>
      </c>
      <c r="K28" t="s">
        <v>224</v>
      </c>
      <c r="L28" t="s">
        <v>224</v>
      </c>
      <c r="M28" t="s">
        <v>224</v>
      </c>
      <c r="N28" t="s">
        <v>224</v>
      </c>
      <c r="O28" t="s">
        <v>224</v>
      </c>
      <c r="P28" t="s">
        <v>224</v>
      </c>
      <c r="Q28" t="s">
        <v>224</v>
      </c>
      <c r="R28" t="s">
        <v>224</v>
      </c>
      <c r="S28" t="s">
        <v>224</v>
      </c>
      <c r="T28" t="s">
        <v>224</v>
      </c>
      <c r="U28" t="s">
        <v>224</v>
      </c>
      <c r="V28" t="s">
        <v>224</v>
      </c>
      <c r="W28" t="s">
        <v>224</v>
      </c>
    </row>
    <row r="29" spans="1:28" ht="12.75">
      <c r="A29" t="str">
        <f>INDEX(D19:U26,C8,17)</f>
        <v>Erst Organisation wählen!</v>
      </c>
      <c r="B29" s="46" t="s">
        <v>226</v>
      </c>
      <c r="D29" s="47" t="str">
        <f>"RW_"&amp;Dienststelle!B20</f>
        <v>RW_</v>
      </c>
      <c r="E29" s="47" t="str">
        <f>"WW_SEG_"&amp;Dienststelle!B20</f>
        <v>WW_SEG_</v>
      </c>
      <c r="F29" s="47" t="str">
        <f>"SEG-San_"&amp;Dienststelle!B20</f>
        <v>SEG-San_</v>
      </c>
      <c r="G29" s="47" t="str">
        <f>"SEG-Beh_"&amp;Dienststelle!B20</f>
        <v>SEG-Beh_</v>
      </c>
      <c r="H29" s="47" t="str">
        <f>"SEG-Trp_"&amp;Dienststelle!B20</f>
        <v>SEG-Trp_</v>
      </c>
      <c r="I29" s="47" t="str">
        <f>"SEG-Vpf_ "&amp;Dienststelle!B20</f>
        <v>SEG-Vpf_ </v>
      </c>
      <c r="J29" s="47" t="str">
        <f>"SEG-Bet_"&amp;Dienststelle!B20</f>
        <v>SEG-Bet_</v>
      </c>
      <c r="K29" s="47" t="str">
        <f>"BW_SEG_"&amp;Dienststelle!B20</f>
        <v>BW_SEG_</v>
      </c>
      <c r="L29" s="47" t="str">
        <f>"SEG-RH_ "&amp;Dienststelle!B20</f>
        <v>SEG-RH_ </v>
      </c>
      <c r="M29" s="47" t="str">
        <f>"SEG-Ergänzung_"&amp;Dienststelle!B20</f>
        <v>SEG-Ergänzung_</v>
      </c>
      <c r="N29" s="47" t="str">
        <f>"OV_"&amp;Dienststelle!B20</f>
        <v>OV_</v>
      </c>
      <c r="O29" s="47" t="str">
        <f>"APL_"&amp;Dienststelle!B20</f>
        <v>APL_</v>
      </c>
      <c r="P29" s="47" t="str">
        <f>"HvO_"&amp;Dienststelle!B20</f>
        <v>HvO_</v>
      </c>
      <c r="Q29" s="47" t="str">
        <f>"OrgL_"&amp;Dienststelle!B20</f>
        <v>OrgL_</v>
      </c>
      <c r="R29" t="str">
        <f>"ELRD_"&amp;Dienststelle!B20</f>
        <v>ELRD_</v>
      </c>
      <c r="S29" t="str">
        <f>"UG-SanEL_"&amp;Dienststelle!B20</f>
        <v>UG-SanEL_</v>
      </c>
      <c r="T29" t="str">
        <f>"EL-WRD_"&amp;Dienststelle!B20</f>
        <v>EL-WRD_</v>
      </c>
      <c r="U29" t="str">
        <f>"WRS_"&amp;Dienststelle!B20</f>
        <v>WRS_</v>
      </c>
      <c r="V29" s="75">
        <f>Dienststelle!B20</f>
        <v>0</v>
      </c>
      <c r="W29" t="s">
        <v>224</v>
      </c>
      <c r="X29" t="s">
        <v>224</v>
      </c>
      <c r="Y29" t="s">
        <v>224</v>
      </c>
      <c r="Z29" t="s">
        <v>224</v>
      </c>
      <c r="AA29" t="s">
        <v>224</v>
      </c>
      <c r="AB29" t="s">
        <v>224</v>
      </c>
    </row>
    <row r="30" spans="1:23" ht="12.75">
      <c r="A30" t="str">
        <f>INDEX(D19:U26,C8,18)</f>
        <v>Erst Organisation wählen!</v>
      </c>
      <c r="B30" s="46" t="s">
        <v>242</v>
      </c>
      <c r="D30" s="47" t="str">
        <f>"RW_"&amp;Dienststelle!B20</f>
        <v>RW_</v>
      </c>
      <c r="E30" s="47" t="str">
        <f>"SEG-San_"&amp;Dienststelle!B20</f>
        <v>SEG-San_</v>
      </c>
      <c r="F30" s="47" t="str">
        <f>"SEG-Beh_"&amp;Dienststelle!B20</f>
        <v>SEG-Beh_</v>
      </c>
      <c r="G30" s="47" t="str">
        <f>"SEG-Trp_"&amp;Dienststelle!B20</f>
        <v>SEG-Trp_</v>
      </c>
      <c r="H30" s="47" t="str">
        <f>"SEG-Vpf_"&amp;Dienststelle!B20</f>
        <v>SEG-Vpf_</v>
      </c>
      <c r="I30" s="47" t="str">
        <f>"SEG-Bet_"&amp;Dienststelle!B20</f>
        <v>SEG-Bet_</v>
      </c>
      <c r="J30" s="47" t="str">
        <f>"SEG-Ergänzung_"&amp;Dienststelle!B20</f>
        <v>SEG-Ergänzung_</v>
      </c>
      <c r="K30" s="47" t="str">
        <f>"OV_"&amp;Dienststelle!B20</f>
        <v>OV_</v>
      </c>
      <c r="L30" s="47" t="str">
        <f>"UG-SanEL_"&amp;Dienststelle!B20</f>
        <v>UG-SanEL_</v>
      </c>
      <c r="M30" s="47" t="str">
        <f>"ELRD_"&amp;Dienststelle!B20</f>
        <v>ELRD_</v>
      </c>
      <c r="N30" s="47" t="str">
        <f>"OrgL_"&amp;Dienststelle!B20</f>
        <v>OrgL_</v>
      </c>
      <c r="O30" s="75">
        <f>Dienststelle!B20</f>
        <v>0</v>
      </c>
      <c r="P30" s="75">
        <f>Dienststelle!B20</f>
        <v>0</v>
      </c>
      <c r="Q30" s="75">
        <f>Dienststelle!B20</f>
        <v>0</v>
      </c>
      <c r="R30" s="75">
        <f>Dienststelle!B20</f>
        <v>0</v>
      </c>
      <c r="S30" s="75">
        <f>Dienststelle!B20</f>
        <v>0</v>
      </c>
      <c r="T30" s="75">
        <f>Dienststelle!B20</f>
        <v>0</v>
      </c>
      <c r="U30" s="75">
        <f>Dienststelle!B20</f>
        <v>0</v>
      </c>
      <c r="V30" s="75">
        <f>Dienststelle!B20</f>
        <v>0</v>
      </c>
      <c r="W30" t="s">
        <v>224</v>
      </c>
    </row>
    <row r="31" spans="1:23" ht="12.75">
      <c r="A31" t="str">
        <f>INDEX(D19:V26,C8,19)</f>
        <v>Erst Organisation wählen!</v>
      </c>
      <c r="B31" s="46" t="s">
        <v>217</v>
      </c>
      <c r="D31" s="47" t="str">
        <f>"FF_"&amp;Dienststelle!B20&amp;"_Gerätehaus"</f>
        <v>FF__Gerätehaus</v>
      </c>
      <c r="E31" s="47" t="str">
        <f>"WF_"&amp;Dienststelle!B20&amp;"_Gerätehaus"</f>
        <v>WF__Gerätehaus</v>
      </c>
      <c r="F31" s="47" t="str">
        <f>"BtF_"&amp;Dienststelle!B20&amp;"_Gerätehaus"</f>
        <v>BtF__Gerätehaus</v>
      </c>
      <c r="G31" s="47" t="str">
        <f>"FR_"&amp;Dienststelle!B20&amp;"_Gerätehaus"</f>
        <v>FR__Gerätehaus</v>
      </c>
      <c r="H31" s="47" t="str">
        <f>"AFS_"&amp;Dienststelle!B20</f>
        <v>AFS_</v>
      </c>
      <c r="I31" s="47" t="str">
        <f>"KEZ_"&amp;Dienststelle!B20</f>
        <v>KEZ_</v>
      </c>
      <c r="J31" s="47" t="str">
        <f>"UG-ÖEL_"&amp;Dienststelle!B20</f>
        <v>UG-ÖEL_</v>
      </c>
      <c r="K31" s="47" t="str">
        <f>"KomFü_"&amp;Dienststelle!B20</f>
        <v>KomFü_</v>
      </c>
      <c r="L31" s="47" t="s">
        <v>264</v>
      </c>
      <c r="M31" s="47" t="s">
        <v>265</v>
      </c>
      <c r="N31" t="s">
        <v>266</v>
      </c>
      <c r="O31" s="48" t="str">
        <f>"BRS_"&amp;Dienststelle!B20</f>
        <v>BRS_</v>
      </c>
      <c r="P31" s="48" t="str">
        <f>"HÖRG_"&amp;Dienststelle!B20</f>
        <v>HÖRG_</v>
      </c>
      <c r="Q31" s="75">
        <f>Dienststelle!B20</f>
        <v>0</v>
      </c>
      <c r="R31" s="75">
        <f>Dienststelle!B20</f>
        <v>0</v>
      </c>
      <c r="S31" s="75">
        <f>Dienststelle!B20</f>
        <v>0</v>
      </c>
      <c r="T31" s="75">
        <f>Dienststelle!B20</f>
        <v>0</v>
      </c>
      <c r="U31" s="75">
        <f>Dienststelle!B20</f>
        <v>0</v>
      </c>
      <c r="V31" s="75">
        <f>Dienststelle!B20</f>
        <v>0</v>
      </c>
      <c r="W31" t="s">
        <v>224</v>
      </c>
    </row>
    <row r="32" spans="1:22" ht="12.75">
      <c r="A32" s="49" t="s">
        <v>263</v>
      </c>
      <c r="B32" s="46" t="s">
        <v>256</v>
      </c>
      <c r="D32" s="47" t="str">
        <f>"OV_"&amp;Dienststelle!B20</f>
        <v>OV_</v>
      </c>
      <c r="E32" s="75">
        <f>Dienststelle!B20</f>
        <v>0</v>
      </c>
      <c r="F32" s="75">
        <f>Dienststelle!B20</f>
        <v>0</v>
      </c>
      <c r="G32" s="75">
        <f>Dienststelle!B20</f>
        <v>0</v>
      </c>
      <c r="H32" s="75">
        <f>Dienststelle!B20</f>
        <v>0</v>
      </c>
      <c r="I32" s="75">
        <f>Dienststelle!B20</f>
        <v>0</v>
      </c>
      <c r="J32" s="75">
        <f>Dienststelle!B20</f>
        <v>0</v>
      </c>
      <c r="K32" s="75">
        <f>Dienststelle!B20</f>
        <v>0</v>
      </c>
      <c r="L32" s="75">
        <f>Dienststelle!B20</f>
        <v>0</v>
      </c>
      <c r="M32" s="75">
        <f>Dienststelle!B20</f>
        <v>0</v>
      </c>
      <c r="N32" s="75">
        <f>Dienststelle!B20</f>
        <v>0</v>
      </c>
      <c r="O32" s="75">
        <f>Dienststelle!B20</f>
        <v>0</v>
      </c>
      <c r="P32" s="75">
        <f>Dienststelle!B20</f>
        <v>0</v>
      </c>
      <c r="Q32" s="75">
        <f>Dienststelle!B20</f>
        <v>0</v>
      </c>
      <c r="R32" s="75">
        <f>Dienststelle!B20</f>
        <v>0</v>
      </c>
      <c r="S32" s="75">
        <f>Dienststelle!B20</f>
        <v>0</v>
      </c>
      <c r="T32" s="75">
        <f>Dienststelle!B20</f>
        <v>0</v>
      </c>
      <c r="U32" s="75">
        <f>Dienststelle!B20</f>
        <v>0</v>
      </c>
      <c r="V32" s="75">
        <f>Dienststelle!B20</f>
        <v>0</v>
      </c>
    </row>
    <row r="33" spans="1:22" ht="12.75">
      <c r="A33" s="49" t="str">
        <f>INDEX(D28:V35,C8,C18)</f>
        <v> </v>
      </c>
      <c r="B33" s="46" t="s">
        <v>220</v>
      </c>
      <c r="D33" s="47" t="s">
        <v>267</v>
      </c>
      <c r="E33" s="75">
        <f>Dienststelle!B20</f>
        <v>0</v>
      </c>
      <c r="F33" s="75">
        <f>Dienststelle!B20</f>
        <v>0</v>
      </c>
      <c r="G33" s="75">
        <f>Dienststelle!B20</f>
        <v>0</v>
      </c>
      <c r="H33" s="75">
        <f>Dienststelle!B20</f>
        <v>0</v>
      </c>
      <c r="I33" s="75">
        <f>Dienststelle!B20</f>
        <v>0</v>
      </c>
      <c r="J33" s="75">
        <f>Dienststelle!B20</f>
        <v>0</v>
      </c>
      <c r="K33" s="75">
        <f>Dienststelle!B20</f>
        <v>0</v>
      </c>
      <c r="L33" s="75">
        <f>Dienststelle!B20</f>
        <v>0</v>
      </c>
      <c r="M33" s="75">
        <f>Dienststelle!B20</f>
        <v>0</v>
      </c>
      <c r="N33" s="75">
        <f>Dienststelle!B20</f>
        <v>0</v>
      </c>
      <c r="O33" s="75">
        <f>Dienststelle!B20</f>
        <v>0</v>
      </c>
      <c r="P33" s="75">
        <f>Dienststelle!B20</f>
        <v>0</v>
      </c>
      <c r="Q33" s="75">
        <f>Dienststelle!B20</f>
        <v>0</v>
      </c>
      <c r="R33" s="75">
        <f>Dienststelle!B20</f>
        <v>0</v>
      </c>
      <c r="S33" s="75">
        <f>Dienststelle!B20</f>
        <v>0</v>
      </c>
      <c r="T33" s="75">
        <f>Dienststelle!B20</f>
        <v>0</v>
      </c>
      <c r="U33" s="75">
        <f>Dienststelle!B20</f>
        <v>0</v>
      </c>
      <c r="V33" s="75">
        <f>Dienststelle!B20</f>
        <v>0</v>
      </c>
    </row>
    <row r="34" spans="1:22" ht="12.75">
      <c r="A34" s="49" t="str">
        <f>A33&amp;"_"&amp;Dienststelle!B20</f>
        <v> _</v>
      </c>
      <c r="B34" s="46" t="s">
        <v>221</v>
      </c>
      <c r="D34" s="47" t="str">
        <f>"Krankenhaus_"&amp;Dienststelle!B20</f>
        <v>Krankenhaus_</v>
      </c>
      <c r="E34" s="47" t="s">
        <v>268</v>
      </c>
      <c r="F34" s="47" t="s">
        <v>269</v>
      </c>
      <c r="G34" s="47" t="s">
        <v>270</v>
      </c>
      <c r="H34" s="75">
        <f>Dienststelle!B20</f>
        <v>0</v>
      </c>
      <c r="I34" s="75">
        <f>Dienststelle!B20</f>
        <v>0</v>
      </c>
      <c r="J34" s="75">
        <f>Dienststelle!B20</f>
        <v>0</v>
      </c>
      <c r="K34" s="75">
        <f>Dienststelle!B20</f>
        <v>0</v>
      </c>
      <c r="L34" s="75">
        <f>Dienststelle!B20</f>
        <v>0</v>
      </c>
      <c r="M34" s="75">
        <f>Dienststelle!B20</f>
        <v>0</v>
      </c>
      <c r="N34" s="75">
        <f>Dienststelle!B20</f>
        <v>0</v>
      </c>
      <c r="O34" s="75">
        <f>Dienststelle!B20</f>
        <v>0</v>
      </c>
      <c r="P34" s="75">
        <f>Dienststelle!B20</f>
        <v>0</v>
      </c>
      <c r="Q34" s="75">
        <f>Dienststelle!B20</f>
        <v>0</v>
      </c>
      <c r="R34" s="75">
        <f>Dienststelle!B20</f>
        <v>0</v>
      </c>
      <c r="S34" s="75">
        <f>Dienststelle!B20</f>
        <v>0</v>
      </c>
      <c r="T34" s="75">
        <f>Dienststelle!B20</f>
        <v>0</v>
      </c>
      <c r="U34" s="75">
        <f>Dienststelle!B20</f>
        <v>0</v>
      </c>
      <c r="V34" s="75">
        <f>Dienststelle!B20</f>
        <v>0</v>
      </c>
    </row>
    <row r="35" spans="2:22" ht="12.75">
      <c r="B35" s="46" t="s">
        <v>261</v>
      </c>
      <c r="D35" s="47" t="str">
        <f>"ZRF???_"&amp;Dienststelle!B20</f>
        <v>ZRF???_</v>
      </c>
      <c r="E35" s="47" t="str">
        <f>"OrgL_"&amp;Dienststelle!B20</f>
        <v>OrgL_</v>
      </c>
      <c r="F35" s="47" t="str">
        <f>"LNA_"&amp;Dienststelle!B20</f>
        <v>LNA_</v>
      </c>
      <c r="G35" s="75">
        <f>Dienststelle!B20</f>
        <v>0</v>
      </c>
      <c r="H35" s="75">
        <f>Dienststelle!B20</f>
        <v>0</v>
      </c>
      <c r="I35" s="75">
        <f>Dienststelle!B20</f>
        <v>0</v>
      </c>
      <c r="J35" s="75">
        <f>Dienststelle!B20</f>
        <v>0</v>
      </c>
      <c r="K35" s="75">
        <f>Dienststelle!B20</f>
        <v>0</v>
      </c>
      <c r="L35" s="75">
        <f>Dienststelle!B20</f>
        <v>0</v>
      </c>
      <c r="M35" s="75">
        <f>Dienststelle!B20</f>
        <v>0</v>
      </c>
      <c r="N35" s="75">
        <f>Dienststelle!B20</f>
        <v>0</v>
      </c>
      <c r="O35" s="75">
        <f>Dienststelle!B20</f>
        <v>0</v>
      </c>
      <c r="P35" s="75">
        <f>Dienststelle!B20</f>
        <v>0</v>
      </c>
      <c r="Q35" s="75">
        <f>Dienststelle!B20</f>
        <v>0</v>
      </c>
      <c r="R35" s="75">
        <f>Dienststelle!B20</f>
        <v>0</v>
      </c>
      <c r="S35" s="75">
        <f>Dienststelle!B20</f>
        <v>0</v>
      </c>
      <c r="T35" s="75">
        <f>Dienststelle!B20</f>
        <v>0</v>
      </c>
      <c r="U35" s="75">
        <f>Dienststelle!B20</f>
        <v>0</v>
      </c>
      <c r="V35" s="75">
        <f>Dienststelle!B20</f>
        <v>0</v>
      </c>
    </row>
    <row r="36" spans="1:4" ht="12.75">
      <c r="A36" t="str">
        <f>INDEX(D39:M44,C8,1)</f>
        <v>Erst Organisation wählen!</v>
      </c>
      <c r="B36" s="46"/>
      <c r="D36" s="46"/>
    </row>
    <row r="37" ht="12.75">
      <c r="A37" t="str">
        <f>INDEX(D39:M44,C8,2)</f>
        <v>Erst Organisation wählen!</v>
      </c>
    </row>
    <row r="38" spans="1:13" ht="12.75">
      <c r="A38" t="str">
        <f>INDEX(D39:M44,C8,3)</f>
        <v>Erst Organisation wählen!</v>
      </c>
      <c r="B38" s="42" t="s">
        <v>25</v>
      </c>
      <c r="C38" s="43">
        <v>4</v>
      </c>
      <c r="D38" s="44"/>
      <c r="E38" s="43">
        <v>1</v>
      </c>
      <c r="F38" s="44"/>
      <c r="G38" s="43">
        <v>10</v>
      </c>
      <c r="H38" s="44"/>
      <c r="I38" s="43">
        <v>1</v>
      </c>
      <c r="J38" s="117"/>
      <c r="K38" s="115"/>
      <c r="L38" s="117"/>
      <c r="M38" s="115"/>
    </row>
    <row r="39" spans="1:18" ht="12.75">
      <c r="A39" t="str">
        <f>INDEX(D39:M44,C8,4)</f>
        <v>Erst Organisation wählen!</v>
      </c>
      <c r="B39" t="s">
        <v>271</v>
      </c>
      <c r="C39" t="s">
        <v>224</v>
      </c>
      <c r="D39" t="s">
        <v>225</v>
      </c>
      <c r="E39" t="s">
        <v>225</v>
      </c>
      <c r="F39" t="s">
        <v>225</v>
      </c>
      <c r="G39" t="s">
        <v>225</v>
      </c>
      <c r="H39" t="s">
        <v>225</v>
      </c>
      <c r="I39" t="s">
        <v>225</v>
      </c>
      <c r="J39" t="s">
        <v>225</v>
      </c>
      <c r="K39" t="s">
        <v>225</v>
      </c>
      <c r="L39" t="s">
        <v>225</v>
      </c>
      <c r="M39" t="s">
        <v>225</v>
      </c>
      <c r="N39" t="s">
        <v>224</v>
      </c>
      <c r="O39" t="s">
        <v>224</v>
      </c>
      <c r="P39" t="s">
        <v>224</v>
      </c>
      <c r="Q39" t="s">
        <v>224</v>
      </c>
      <c r="R39" t="s">
        <v>224</v>
      </c>
    </row>
    <row r="40" spans="1:13" ht="12.75">
      <c r="A40" t="str">
        <f>INDEX(D39:M44,C8,5)</f>
        <v>Erst Organisation wählen!</v>
      </c>
      <c r="B40" s="46" t="s">
        <v>226</v>
      </c>
      <c r="D40" t="s">
        <v>272</v>
      </c>
      <c r="E40" t="s">
        <v>273</v>
      </c>
      <c r="F40" t="s">
        <v>274</v>
      </c>
      <c r="G40" t="s">
        <v>275</v>
      </c>
      <c r="H40" t="s">
        <v>224</v>
      </c>
      <c r="I40" t="s">
        <v>224</v>
      </c>
      <c r="J40" t="s">
        <v>224</v>
      </c>
      <c r="K40" t="s">
        <v>224</v>
      </c>
      <c r="L40" t="s">
        <v>224</v>
      </c>
      <c r="M40" t="s">
        <v>224</v>
      </c>
    </row>
    <row r="41" spans="1:13" ht="12.75">
      <c r="A41" t="str">
        <f>INDEX(D39:M44,C8,6)</f>
        <v>Erst Organisation wählen!</v>
      </c>
      <c r="B41" s="46" t="s">
        <v>242</v>
      </c>
      <c r="D41" t="s">
        <v>272</v>
      </c>
      <c r="E41" t="s">
        <v>273</v>
      </c>
      <c r="F41" t="s">
        <v>274</v>
      </c>
      <c r="G41" t="s">
        <v>275</v>
      </c>
      <c r="H41" t="s">
        <v>224</v>
      </c>
      <c r="I41" t="s">
        <v>224</v>
      </c>
      <c r="J41" t="s">
        <v>224</v>
      </c>
      <c r="K41" t="s">
        <v>224</v>
      </c>
      <c r="L41" t="s">
        <v>224</v>
      </c>
      <c r="M41" t="s">
        <v>224</v>
      </c>
    </row>
    <row r="42" spans="1:13" ht="12.75">
      <c r="A42" t="str">
        <f>INDEX(D39:M44,C8,7)</f>
        <v>Erst Organisation wählen!</v>
      </c>
      <c r="B42" s="46" t="s">
        <v>217</v>
      </c>
      <c r="D42" t="s">
        <v>276</v>
      </c>
      <c r="E42" t="s">
        <v>277</v>
      </c>
      <c r="F42" t="s">
        <v>278</v>
      </c>
      <c r="G42" t="s">
        <v>280</v>
      </c>
      <c r="H42" t="s">
        <v>538</v>
      </c>
      <c r="I42" t="s">
        <v>252</v>
      </c>
      <c r="J42" t="s">
        <v>253</v>
      </c>
      <c r="K42" t="s">
        <v>254</v>
      </c>
      <c r="L42" t="s">
        <v>275</v>
      </c>
      <c r="M42" t="s">
        <v>224</v>
      </c>
    </row>
    <row r="43" spans="1:13" ht="12.75">
      <c r="A43" t="str">
        <f>INDEX(D39:M44,C8,8)</f>
        <v>Erst Organisation wählen!</v>
      </c>
      <c r="B43" s="46" t="s">
        <v>256</v>
      </c>
      <c r="D43" s="116" t="s">
        <v>279</v>
      </c>
      <c r="E43" t="s">
        <v>275</v>
      </c>
      <c r="F43" t="s">
        <v>280</v>
      </c>
      <c r="G43" t="s">
        <v>537</v>
      </c>
      <c r="H43" t="s">
        <v>538</v>
      </c>
      <c r="I43" t="s">
        <v>224</v>
      </c>
      <c r="J43" t="s">
        <v>224</v>
      </c>
      <c r="K43" t="s">
        <v>224</v>
      </c>
      <c r="L43" t="s">
        <v>224</v>
      </c>
      <c r="M43" t="s">
        <v>224</v>
      </c>
    </row>
    <row r="44" spans="1:11" ht="12.75">
      <c r="A44" t="str">
        <f>INDEX(D39:M44,C8,9)</f>
        <v>Erst Organisation wählen!</v>
      </c>
      <c r="B44" s="46" t="s">
        <v>220</v>
      </c>
      <c r="K44" t="s">
        <v>224</v>
      </c>
    </row>
    <row r="45" spans="1:13" ht="12.75">
      <c r="A45" t="str">
        <f>INDEX(D39:M44,C8,10)</f>
        <v>Erst Organisation wählen!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9" ht="12.75">
      <c r="A46" s="77"/>
      <c r="F46" s="153" t="s">
        <v>281</v>
      </c>
      <c r="G46" s="153"/>
      <c r="H46" s="153" t="s">
        <v>282</v>
      </c>
      <c r="I46" s="153"/>
    </row>
    <row r="47" spans="6:9" ht="12.75">
      <c r="F47" t="s">
        <v>507</v>
      </c>
      <c r="G47" t="s">
        <v>514</v>
      </c>
      <c r="H47" t="s">
        <v>507</v>
      </c>
      <c r="I47" t="s">
        <v>514</v>
      </c>
    </row>
    <row r="48" spans="2:9" ht="12.75">
      <c r="B48" s="47"/>
      <c r="D48" t="s">
        <v>284</v>
      </c>
      <c r="F48">
        <v>1</v>
      </c>
      <c r="G48">
        <v>1</v>
      </c>
      <c r="H48">
        <v>1</v>
      </c>
      <c r="I48">
        <v>1</v>
      </c>
    </row>
    <row r="49" spans="4:9" ht="12.75">
      <c r="D49" t="s">
        <v>37</v>
      </c>
      <c r="F49" t="str">
        <f>INDEX(D48:D52,F48)</f>
        <v>Keine Sirene</v>
      </c>
      <c r="G49" t="str">
        <f>INDEX(D48:D52,G48)</f>
        <v>Keine Sirene</v>
      </c>
      <c r="H49" t="str">
        <f>INDEX(D48:D52,H48)</f>
        <v>Keine Sirene</v>
      </c>
      <c r="I49" t="str">
        <f>INDEX(D48:D52,I48)</f>
        <v>Keine Sirene</v>
      </c>
    </row>
    <row r="50" spans="1:4" ht="12.75">
      <c r="A50" s="42" t="s">
        <v>283</v>
      </c>
      <c r="D50" t="s">
        <v>38</v>
      </c>
    </row>
    <row r="51" ht="12.75">
      <c r="D51" t="s">
        <v>39</v>
      </c>
    </row>
    <row r="52" ht="12.75">
      <c r="D52" t="s">
        <v>40</v>
      </c>
    </row>
    <row r="54" spans="2:11" ht="12.75"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ht="12.75">
      <c r="A55" s="77"/>
    </row>
  </sheetData>
  <sheetProtection/>
  <mergeCells count="2">
    <mergeCell ref="F46:G46"/>
    <mergeCell ref="H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36"/>
  <sheetViews>
    <sheetView showGridLines="0" showRowColHeaders="0" zoomScalePageLayoutView="0" workbookViewId="0" topLeftCell="A1">
      <selection activeCell="O14" sqref="O14"/>
    </sheetView>
  </sheetViews>
  <sheetFormatPr defaultColWidth="11.421875" defaultRowHeight="12.75"/>
  <cols>
    <col min="1" max="1" width="5.140625" style="50" customWidth="1"/>
    <col min="2" max="4" width="4.57421875" style="50" customWidth="1"/>
    <col min="5" max="5" width="5.00390625" style="50" customWidth="1"/>
    <col min="6" max="6" width="5.28125" style="50" customWidth="1"/>
    <col min="7" max="8" width="4.28125" style="50" customWidth="1"/>
    <col min="9" max="9" width="6.00390625" style="50" customWidth="1"/>
    <col min="10" max="10" width="5.421875" style="50" customWidth="1"/>
    <col min="11" max="11" width="49.8515625" style="50" customWidth="1"/>
    <col min="12" max="12" width="11.421875" style="50" customWidth="1"/>
    <col min="13" max="13" width="13.00390625" style="50" customWidth="1"/>
    <col min="14" max="14" width="11.8515625" style="50" customWidth="1"/>
    <col min="15" max="15" width="14.00390625" style="50" customWidth="1"/>
    <col min="16" max="17" width="11.421875" style="50" customWidth="1"/>
    <col min="18" max="18" width="10.7109375" style="50" customWidth="1"/>
    <col min="19" max="16384" width="11.421875" style="50" customWidth="1"/>
  </cols>
  <sheetData>
    <row r="1" spans="1:15" ht="12.75">
      <c r="A1" s="50" t="s">
        <v>285</v>
      </c>
      <c r="B1" s="50" t="s">
        <v>286</v>
      </c>
      <c r="C1" s="50" t="s">
        <v>287</v>
      </c>
      <c r="D1" s="50" t="s">
        <v>288</v>
      </c>
      <c r="E1" s="50" t="s">
        <v>289</v>
      </c>
      <c r="F1" s="50" t="s">
        <v>290</v>
      </c>
      <c r="G1" s="50" t="s">
        <v>291</v>
      </c>
      <c r="H1" s="50" t="s">
        <v>292</v>
      </c>
      <c r="L1" s="50" t="s">
        <v>5</v>
      </c>
      <c r="M1" s="50" t="s">
        <v>293</v>
      </c>
      <c r="N1" s="50" t="s">
        <v>294</v>
      </c>
      <c r="O1" s="50" t="s">
        <v>295</v>
      </c>
    </row>
    <row r="2" spans="9:11" ht="12.75">
      <c r="I2" s="50" t="s">
        <v>296</v>
      </c>
      <c r="J2" s="50" t="s">
        <v>203</v>
      </c>
      <c r="K2" s="50" t="s">
        <v>297</v>
      </c>
    </row>
    <row r="3" spans="9:11" ht="12.75">
      <c r="I3" s="50" t="s">
        <v>224</v>
      </c>
      <c r="J3" s="50" t="s">
        <v>224</v>
      </c>
      <c r="K3" s="50" t="s">
        <v>224</v>
      </c>
    </row>
    <row r="4" spans="1:17" ht="12.75">
      <c r="A4" s="51">
        <v>3</v>
      </c>
      <c r="B4" s="52">
        <v>1</v>
      </c>
      <c r="C4" s="53">
        <v>1</v>
      </c>
      <c r="D4" s="54">
        <v>1</v>
      </c>
      <c r="E4" s="52" t="str">
        <f>INDEX(I3:I24,B4)</f>
        <v> </v>
      </c>
      <c r="F4" s="53" t="str">
        <f>INDEX(J3:J37,C4)</f>
        <v> </v>
      </c>
      <c r="G4" s="54" t="str">
        <f>INDEX(K3:K136,D4)</f>
        <v> </v>
      </c>
      <c r="H4" s="55" t="str">
        <f>IF(Fahrzeuge!A4=3," ",G4)</f>
        <v> </v>
      </c>
      <c r="I4" s="50" t="s">
        <v>298</v>
      </c>
      <c r="J4" s="50" t="s">
        <v>299</v>
      </c>
      <c r="K4" s="50" t="s">
        <v>300</v>
      </c>
      <c r="L4" s="50" t="str">
        <f>INDEX(Daten!D9:D16,Daten!C8)</f>
        <v>Organisation</v>
      </c>
      <c r="M4" s="50" t="str">
        <f>INDEX(Daten!D19:V26,Daten!C8,Daten!C18)</f>
        <v>Erst Organisation wählen!</v>
      </c>
      <c r="N4" s="56" t="e">
        <f>IF(Q4,"KATER",INDEX(M17:AF22,L5,M5))</f>
        <v>#VALUE!</v>
      </c>
      <c r="O4" s="57" t="e">
        <f>IF(Q4,"KAT",INDEX(M24:AF29,L5,M5))</f>
        <v>#VALUE!</v>
      </c>
      <c r="P4" s="58" t="s">
        <v>301</v>
      </c>
      <c r="Q4" s="59" t="b">
        <v>0</v>
      </c>
    </row>
    <row r="5" spans="1:17" ht="12.75">
      <c r="A5" s="60">
        <v>3</v>
      </c>
      <c r="B5" s="52">
        <v>1</v>
      </c>
      <c r="C5" s="53">
        <v>1</v>
      </c>
      <c r="D5" s="54">
        <v>1</v>
      </c>
      <c r="E5" s="52" t="str">
        <f>INDEX(I3:I24,B5)</f>
        <v> </v>
      </c>
      <c r="F5" s="53" t="str">
        <f>INDEX(J3:J37,C5)</f>
        <v> </v>
      </c>
      <c r="G5" s="54" t="str">
        <f>INDEX(K3:K136,D5)</f>
        <v> </v>
      </c>
      <c r="H5" s="55" t="str">
        <f>IF(Fahrzeuge!A5=3," ",G5)</f>
        <v> </v>
      </c>
      <c r="I5" s="50" t="s">
        <v>302</v>
      </c>
      <c r="J5" s="50" t="s">
        <v>303</v>
      </c>
      <c r="K5" s="50" t="s">
        <v>304</v>
      </c>
      <c r="L5" s="50">
        <f>Daten!D8</f>
        <v>0</v>
      </c>
      <c r="M5" s="50">
        <f>Daten!C18</f>
        <v>1</v>
      </c>
      <c r="N5" s="56" t="e">
        <f>IF(Q5,"KATER",INDEX(M17:AF22,L5,M5))</f>
        <v>#VALUE!</v>
      </c>
      <c r="O5" s="57" t="e">
        <f>IF(Q5,"KAT",INDEX(M24:AF29,L5,M5))</f>
        <v>#VALUE!</v>
      </c>
      <c r="Q5" s="50" t="b">
        <v>0</v>
      </c>
    </row>
    <row r="6" spans="1:17" ht="12.75">
      <c r="A6" s="60">
        <v>3</v>
      </c>
      <c r="B6" s="52">
        <v>1</v>
      </c>
      <c r="C6" s="53">
        <v>1</v>
      </c>
      <c r="D6" s="54">
        <v>1</v>
      </c>
      <c r="E6" s="52" t="str">
        <f>INDEX(I3:I24,B6)</f>
        <v> </v>
      </c>
      <c r="F6" s="53" t="str">
        <f>INDEX(J3:J37,C6)</f>
        <v> </v>
      </c>
      <c r="G6" s="54" t="str">
        <f>INDEX(K3:K136,D6)</f>
        <v> </v>
      </c>
      <c r="H6" s="55" t="str">
        <f>IF(Fahrzeuge!A6=3," ",G6)</f>
        <v> </v>
      </c>
      <c r="I6" s="50" t="s">
        <v>305</v>
      </c>
      <c r="J6" s="50" t="s">
        <v>306</v>
      </c>
      <c r="K6" s="50" t="s">
        <v>307</v>
      </c>
      <c r="N6" s="56" t="e">
        <f>IF(Q6,"KATER",INDEX(M17:AF22,L5,M5))</f>
        <v>#VALUE!</v>
      </c>
      <c r="O6" s="57" t="e">
        <f>IF(Q6,"KAT",INDEX(M24:AF29,L5,M5))</f>
        <v>#VALUE!</v>
      </c>
      <c r="Q6" s="50" t="b">
        <v>0</v>
      </c>
    </row>
    <row r="7" spans="1:17" ht="12.75">
      <c r="A7" s="60">
        <v>3</v>
      </c>
      <c r="B7" s="52">
        <v>1</v>
      </c>
      <c r="C7" s="53">
        <v>1</v>
      </c>
      <c r="D7" s="54">
        <v>1</v>
      </c>
      <c r="E7" s="52" t="str">
        <f>INDEX(I3:I24,B7)</f>
        <v> </v>
      </c>
      <c r="F7" s="53" t="str">
        <f>INDEX(J3:J37,C7)</f>
        <v> </v>
      </c>
      <c r="G7" s="54" t="str">
        <f>INDEX(K3:K136,D7)</f>
        <v> </v>
      </c>
      <c r="H7" s="55" t="str">
        <f>IF(Fahrzeuge!A7=3," ",G7)</f>
        <v> </v>
      </c>
      <c r="I7" s="50" t="s">
        <v>308</v>
      </c>
      <c r="J7" s="50" t="s">
        <v>309</v>
      </c>
      <c r="K7" s="50" t="s">
        <v>310</v>
      </c>
      <c r="N7" s="56" t="e">
        <f>IF(Q7,"KATER",INDEX(M17:AF22,L5,M5))</f>
        <v>#VALUE!</v>
      </c>
      <c r="O7" s="57" t="e">
        <f>IF(Q7,"KAT",INDEX(M24:AF29,L5,M5))</f>
        <v>#VALUE!</v>
      </c>
      <c r="Q7" s="50" t="b">
        <v>0</v>
      </c>
    </row>
    <row r="8" spans="1:17" ht="12.75">
      <c r="A8" s="60">
        <v>3</v>
      </c>
      <c r="B8" s="52">
        <v>1</v>
      </c>
      <c r="C8" s="53">
        <v>1</v>
      </c>
      <c r="D8" s="54">
        <v>1</v>
      </c>
      <c r="E8" s="52" t="str">
        <f>INDEX(I3:I24,B8)</f>
        <v> </v>
      </c>
      <c r="F8" s="53" t="str">
        <f>INDEX(J3:J37,C8)</f>
        <v> </v>
      </c>
      <c r="G8" s="54" t="str">
        <f>INDEX(K3:K136,D8)</f>
        <v> </v>
      </c>
      <c r="H8" s="55" t="str">
        <f>IF(Fahrzeuge!A8=3," ",G8)</f>
        <v> </v>
      </c>
      <c r="I8" s="50" t="s">
        <v>311</v>
      </c>
      <c r="J8" s="50" t="s">
        <v>312</v>
      </c>
      <c r="K8" s="50" t="s">
        <v>313</v>
      </c>
      <c r="N8" s="56" t="e">
        <f>IF(Q8,"KATER",INDEX(M17:AF22,L5,M5))</f>
        <v>#VALUE!</v>
      </c>
      <c r="O8" s="57" t="e">
        <f>IF(Q8,"KAT",INDEX(M24:AF29,L5,M5))</f>
        <v>#VALUE!</v>
      </c>
      <c r="Q8" s="50" t="b">
        <v>0</v>
      </c>
    </row>
    <row r="9" spans="1:17" ht="12.75">
      <c r="A9" s="60">
        <v>3</v>
      </c>
      <c r="B9" s="52">
        <v>1</v>
      </c>
      <c r="C9" s="53">
        <v>1</v>
      </c>
      <c r="D9" s="54">
        <v>1</v>
      </c>
      <c r="E9" s="52" t="str">
        <f>INDEX(I3:I24,B9)</f>
        <v> </v>
      </c>
      <c r="F9" s="53" t="str">
        <f>INDEX(J3:J37,C9)</f>
        <v> </v>
      </c>
      <c r="G9" s="54" t="str">
        <f>INDEX(K3:K136,D9)</f>
        <v> </v>
      </c>
      <c r="H9" s="55" t="str">
        <f>IF(Fahrzeuge!A9=3," ",G9)</f>
        <v> </v>
      </c>
      <c r="I9" s="50" t="s">
        <v>317</v>
      </c>
      <c r="J9" s="50" t="s">
        <v>318</v>
      </c>
      <c r="K9" s="50" t="s">
        <v>319</v>
      </c>
      <c r="N9" s="56" t="e">
        <f>IF(Q9,"KATER",INDEX(M17:AF22,L5,M5))</f>
        <v>#VALUE!</v>
      </c>
      <c r="O9" s="57" t="e">
        <f>IF(Q9,"KAT",INDEX(M24:AF29,L5,M5))</f>
        <v>#VALUE!</v>
      </c>
      <c r="Q9" s="50" t="b">
        <v>0</v>
      </c>
    </row>
    <row r="10" spans="1:17" ht="12.75">
      <c r="A10" s="60">
        <v>3</v>
      </c>
      <c r="B10" s="52">
        <v>1</v>
      </c>
      <c r="C10" s="53">
        <v>1</v>
      </c>
      <c r="D10" s="54">
        <v>1</v>
      </c>
      <c r="E10" s="52" t="str">
        <f>INDEX(I3:I24,B10)</f>
        <v> </v>
      </c>
      <c r="F10" s="53" t="str">
        <f>INDEX(J3:J37,C10)</f>
        <v> </v>
      </c>
      <c r="G10" s="54" t="str">
        <f>INDEX(K3:K136,D10)</f>
        <v> </v>
      </c>
      <c r="H10" s="55" t="str">
        <f>IF(Fahrzeuge!A10=3," ",G10)</f>
        <v> </v>
      </c>
      <c r="I10" s="50" t="s">
        <v>321</v>
      </c>
      <c r="J10" s="50" t="s">
        <v>322</v>
      </c>
      <c r="K10" s="50" t="s">
        <v>323</v>
      </c>
      <c r="N10" s="56" t="e">
        <f>IF(Q10,"KATER",INDEX(M17:AF22,L5,M5))</f>
        <v>#VALUE!</v>
      </c>
      <c r="O10" s="57" t="e">
        <f>IF(Q10,"KAT",INDEX(M24:AF29,L5,M5))</f>
        <v>#VALUE!</v>
      </c>
      <c r="Q10" s="50" t="b">
        <v>0</v>
      </c>
    </row>
    <row r="11" spans="1:17" ht="12.75">
      <c r="A11" s="60">
        <v>3</v>
      </c>
      <c r="B11" s="52">
        <v>1</v>
      </c>
      <c r="C11" s="53">
        <v>1</v>
      </c>
      <c r="D11" s="54">
        <v>1</v>
      </c>
      <c r="E11" s="52" t="str">
        <f>INDEX(I3:I24,B11)</f>
        <v> </v>
      </c>
      <c r="F11" s="53" t="str">
        <f>INDEX(J3:J37,C11)</f>
        <v> </v>
      </c>
      <c r="G11" s="54" t="str">
        <f>INDEX(K3:K136,D11)</f>
        <v> </v>
      </c>
      <c r="H11" s="55" t="str">
        <f>IF(Fahrzeuge!A11=3," ",G11)</f>
        <v> </v>
      </c>
      <c r="I11" s="50" t="s">
        <v>325</v>
      </c>
      <c r="J11" s="50" t="s">
        <v>326</v>
      </c>
      <c r="K11" s="50" t="s">
        <v>327</v>
      </c>
      <c r="N11" s="56" t="e">
        <f>IF(Q11,"KATER",INDEX(M17:AF22,L5,M5))</f>
        <v>#VALUE!</v>
      </c>
      <c r="O11" s="57" t="e">
        <f>IF(Q11,"KAT",INDEX(M24:AF29,L5,M5))</f>
        <v>#VALUE!</v>
      </c>
      <c r="Q11" s="50" t="b">
        <v>0</v>
      </c>
    </row>
    <row r="12" spans="1:17" ht="12.75">
      <c r="A12" s="60">
        <v>3</v>
      </c>
      <c r="B12" s="52">
        <v>1</v>
      </c>
      <c r="C12" s="53">
        <v>1</v>
      </c>
      <c r="D12" s="54">
        <v>1</v>
      </c>
      <c r="E12" s="52" t="str">
        <f>INDEX(I3:I24,B12)</f>
        <v> </v>
      </c>
      <c r="F12" s="53" t="str">
        <f>INDEX(J3:J37,C12)</f>
        <v> </v>
      </c>
      <c r="G12" s="54" t="str">
        <f>INDEX(K3:K136,D12)</f>
        <v> </v>
      </c>
      <c r="H12" s="55" t="str">
        <f>IF(Fahrzeuge!A12=3," ",G12)</f>
        <v> </v>
      </c>
      <c r="I12" s="50" t="s">
        <v>329</v>
      </c>
      <c r="J12" s="50" t="s">
        <v>330</v>
      </c>
      <c r="K12" s="50" t="s">
        <v>331</v>
      </c>
      <c r="N12" s="56" t="e">
        <f>IF(Q12,"KATER",INDEX(M17:AF22,L5,M5))</f>
        <v>#VALUE!</v>
      </c>
      <c r="O12" s="57" t="e">
        <f>IF(Q12,"KAT",INDEX(M24:AF29,L5,M5))</f>
        <v>#VALUE!</v>
      </c>
      <c r="Q12" s="50" t="b">
        <v>0</v>
      </c>
    </row>
    <row r="13" spans="1:17" ht="12.75">
      <c r="A13" s="60">
        <v>3</v>
      </c>
      <c r="B13" s="52">
        <v>1</v>
      </c>
      <c r="C13" s="53">
        <v>1</v>
      </c>
      <c r="D13" s="54">
        <v>1</v>
      </c>
      <c r="E13" s="52" t="str">
        <f>INDEX(I3:I24,B13)</f>
        <v> </v>
      </c>
      <c r="F13" s="53" t="str">
        <f>INDEX(J3:J37,C13)</f>
        <v> </v>
      </c>
      <c r="G13" s="54" t="str">
        <f>INDEX(K3:K136,D13)</f>
        <v> </v>
      </c>
      <c r="H13" s="55" t="str">
        <f>IF(Fahrzeuge!A13=3," ",G13)</f>
        <v> </v>
      </c>
      <c r="I13" s="50" t="s">
        <v>332</v>
      </c>
      <c r="J13" s="50" t="s">
        <v>333</v>
      </c>
      <c r="K13" s="50" t="s">
        <v>334</v>
      </c>
      <c r="N13" s="56" t="e">
        <f>IF(Q13,"KATER",INDEX(M17:AF22,L5,M5))</f>
        <v>#VALUE!</v>
      </c>
      <c r="O13" s="57" t="e">
        <f>IF(Q13,"KAT",INDEX(M24:AF29,L5,M5))</f>
        <v>#VALUE!</v>
      </c>
      <c r="Q13" s="50" t="b">
        <v>0</v>
      </c>
    </row>
    <row r="14" spans="9:11" ht="12.75">
      <c r="I14" s="50" t="s">
        <v>336</v>
      </c>
      <c r="J14" s="50" t="s">
        <v>337</v>
      </c>
      <c r="K14" s="50" t="s">
        <v>338</v>
      </c>
    </row>
    <row r="15" spans="9:11" ht="12.75">
      <c r="I15" s="50" t="s">
        <v>339</v>
      </c>
      <c r="J15" s="50" t="s">
        <v>340</v>
      </c>
      <c r="K15" s="50" t="s">
        <v>341</v>
      </c>
    </row>
    <row r="16" spans="9:11" ht="12.75">
      <c r="I16" s="50" t="s">
        <v>345</v>
      </c>
      <c r="J16" s="50" t="s">
        <v>346</v>
      </c>
      <c r="K16" s="50" t="s">
        <v>347</v>
      </c>
    </row>
    <row r="17" spans="9:32" ht="12.75">
      <c r="I17" s="50" t="s">
        <v>349</v>
      </c>
      <c r="J17" s="50" t="s">
        <v>350</v>
      </c>
      <c r="K17" s="50" t="s">
        <v>351</v>
      </c>
      <c r="L17" s="61" t="s">
        <v>226</v>
      </c>
      <c r="M17" s="49" t="s">
        <v>314</v>
      </c>
      <c r="N17" s="49" t="s">
        <v>315</v>
      </c>
      <c r="O17" s="49" t="s">
        <v>314</v>
      </c>
      <c r="P17" s="49" t="s">
        <v>314</v>
      </c>
      <c r="Q17" s="49" t="s">
        <v>316</v>
      </c>
      <c r="R17" s="49" t="s">
        <v>314</v>
      </c>
      <c r="S17" s="49" t="s">
        <v>314</v>
      </c>
      <c r="T17" s="49" t="s">
        <v>314</v>
      </c>
      <c r="U17" s="49" t="s">
        <v>314</v>
      </c>
      <c r="V17" s="49" t="s">
        <v>314</v>
      </c>
      <c r="W17" s="49" t="s">
        <v>314</v>
      </c>
      <c r="X17" s="49" t="s">
        <v>314</v>
      </c>
      <c r="Y17" s="49" t="s">
        <v>314</v>
      </c>
      <c r="Z17" s="49" t="s">
        <v>314</v>
      </c>
      <c r="AA17" s="49" t="s">
        <v>314</v>
      </c>
      <c r="AB17" s="49" t="s">
        <v>314</v>
      </c>
      <c r="AC17" s="49" t="s">
        <v>314</v>
      </c>
      <c r="AD17" s="49" t="s">
        <v>314</v>
      </c>
      <c r="AE17" s="49" t="s">
        <v>314</v>
      </c>
      <c r="AF17" s="49" t="s">
        <v>314</v>
      </c>
    </row>
    <row r="18" spans="9:32" ht="12.75">
      <c r="I18" s="50" t="s">
        <v>353</v>
      </c>
      <c r="J18" s="50" t="s">
        <v>354</v>
      </c>
      <c r="K18" s="50" t="s">
        <v>355</v>
      </c>
      <c r="L18" s="61" t="s">
        <v>242</v>
      </c>
      <c r="M18" s="49" t="s">
        <v>320</v>
      </c>
      <c r="N18" s="49" t="s">
        <v>320</v>
      </c>
      <c r="O18" s="49" t="s">
        <v>320</v>
      </c>
      <c r="P18" s="49" t="s">
        <v>320</v>
      </c>
      <c r="Q18" s="49" t="s">
        <v>320</v>
      </c>
      <c r="R18" s="49" t="s">
        <v>320</v>
      </c>
      <c r="S18" s="49" t="s">
        <v>320</v>
      </c>
      <c r="T18" s="49" t="s">
        <v>320</v>
      </c>
      <c r="U18" s="49" t="s">
        <v>320</v>
      </c>
      <c r="V18" s="49" t="s">
        <v>320</v>
      </c>
      <c r="W18" s="49" t="s">
        <v>320</v>
      </c>
      <c r="X18" s="49" t="s">
        <v>320</v>
      </c>
      <c r="Y18" s="49" t="s">
        <v>320</v>
      </c>
      <c r="Z18" s="49" t="s">
        <v>320</v>
      </c>
      <c r="AA18" s="49" t="s">
        <v>320</v>
      </c>
      <c r="AB18" s="49" t="s">
        <v>320</v>
      </c>
      <c r="AC18" s="49" t="s">
        <v>320</v>
      </c>
      <c r="AD18" s="49" t="s">
        <v>320</v>
      </c>
      <c r="AE18" s="49" t="s">
        <v>320</v>
      </c>
      <c r="AF18" s="49" t="s">
        <v>320</v>
      </c>
    </row>
    <row r="19" spans="9:32" ht="12.75">
      <c r="I19" s="50" t="s">
        <v>357</v>
      </c>
      <c r="J19" s="50" t="s">
        <v>358</v>
      </c>
      <c r="K19" s="50" t="s">
        <v>359</v>
      </c>
      <c r="L19" s="61" t="s">
        <v>217</v>
      </c>
      <c r="M19" s="49" t="s">
        <v>324</v>
      </c>
      <c r="N19" s="49" t="s">
        <v>324</v>
      </c>
      <c r="O19" s="49" t="s">
        <v>324</v>
      </c>
      <c r="P19" s="49" t="s">
        <v>324</v>
      </c>
      <c r="Q19" s="49" t="s">
        <v>324</v>
      </c>
      <c r="R19" s="49" t="s">
        <v>324</v>
      </c>
      <c r="S19" s="49" t="s">
        <v>324</v>
      </c>
      <c r="T19" s="49" t="s">
        <v>324</v>
      </c>
      <c r="U19" s="49" t="s">
        <v>324</v>
      </c>
      <c r="V19" s="49" t="s">
        <v>324</v>
      </c>
      <c r="W19" s="49" t="s">
        <v>324</v>
      </c>
      <c r="X19" s="49" t="s">
        <v>324</v>
      </c>
      <c r="Y19" s="49" t="s">
        <v>324</v>
      </c>
      <c r="Z19" s="49" t="s">
        <v>324</v>
      </c>
      <c r="AA19" s="49" t="s">
        <v>324</v>
      </c>
      <c r="AB19" s="49" t="s">
        <v>324</v>
      </c>
      <c r="AC19" s="49" t="s">
        <v>324</v>
      </c>
      <c r="AD19" s="49" t="s">
        <v>324</v>
      </c>
      <c r="AE19" s="49" t="s">
        <v>324</v>
      </c>
      <c r="AF19" s="49" t="s">
        <v>324</v>
      </c>
    </row>
    <row r="20" spans="9:32" ht="12.75">
      <c r="I20" s="50" t="s">
        <v>360</v>
      </c>
      <c r="J20" s="50" t="s">
        <v>361</v>
      </c>
      <c r="K20" s="74" t="s">
        <v>524</v>
      </c>
      <c r="L20" s="61" t="s">
        <v>256</v>
      </c>
      <c r="M20" s="62" t="s">
        <v>328</v>
      </c>
      <c r="N20" s="62" t="s">
        <v>328</v>
      </c>
      <c r="O20" s="62" t="s">
        <v>328</v>
      </c>
      <c r="P20" s="62" t="s">
        <v>328</v>
      </c>
      <c r="Q20" s="62" t="s">
        <v>328</v>
      </c>
      <c r="R20" s="62" t="s">
        <v>328</v>
      </c>
      <c r="S20" s="62" t="s">
        <v>328</v>
      </c>
      <c r="T20" s="62" t="s">
        <v>328</v>
      </c>
      <c r="U20" s="62" t="s">
        <v>328</v>
      </c>
      <c r="V20" s="62" t="s">
        <v>328</v>
      </c>
      <c r="W20" s="62" t="s">
        <v>328</v>
      </c>
      <c r="X20" s="62" t="s">
        <v>328</v>
      </c>
      <c r="Y20" s="62" t="s">
        <v>328</v>
      </c>
      <c r="Z20" s="62" t="s">
        <v>328</v>
      </c>
      <c r="AA20" s="62" t="s">
        <v>328</v>
      </c>
      <c r="AB20" s="62" t="s">
        <v>328</v>
      </c>
      <c r="AC20" s="62" t="s">
        <v>328</v>
      </c>
      <c r="AD20" s="62" t="s">
        <v>328</v>
      </c>
      <c r="AE20" s="62" t="s">
        <v>328</v>
      </c>
      <c r="AF20" s="62" t="s">
        <v>328</v>
      </c>
    </row>
    <row r="21" spans="9:22" ht="12.75">
      <c r="I21" s="50" t="s">
        <v>362</v>
      </c>
      <c r="J21" s="50" t="s">
        <v>363</v>
      </c>
      <c r="K21" s="50" t="s">
        <v>364</v>
      </c>
      <c r="L21" s="61" t="s">
        <v>220</v>
      </c>
      <c r="M21" s="62"/>
      <c r="N21" s="62" t="s">
        <v>224</v>
      </c>
      <c r="O21" s="62" t="s">
        <v>224</v>
      </c>
      <c r="P21" s="62" t="s">
        <v>224</v>
      </c>
      <c r="Q21" s="62" t="s">
        <v>224</v>
      </c>
      <c r="R21" s="62" t="s">
        <v>224</v>
      </c>
      <c r="S21" s="49" t="s">
        <v>224</v>
      </c>
      <c r="T21" s="49" t="s">
        <v>224</v>
      </c>
      <c r="U21" s="49" t="s">
        <v>224</v>
      </c>
      <c r="V21" s="49" t="s">
        <v>224</v>
      </c>
    </row>
    <row r="22" spans="9:22" ht="12.75">
      <c r="I22" s="50" t="s">
        <v>365</v>
      </c>
      <c r="J22" s="50" t="s">
        <v>366</v>
      </c>
      <c r="K22" s="50" t="s">
        <v>367</v>
      </c>
      <c r="L22" s="61" t="s">
        <v>221</v>
      </c>
      <c r="M22" s="62" t="s">
        <v>258</v>
      </c>
      <c r="N22" s="62" t="s">
        <v>335</v>
      </c>
      <c r="O22" s="49" t="s">
        <v>224</v>
      </c>
      <c r="P22" s="62" t="s">
        <v>224</v>
      </c>
      <c r="Q22" s="62" t="s">
        <v>224</v>
      </c>
      <c r="R22" s="62" t="s">
        <v>224</v>
      </c>
      <c r="S22" s="49" t="s">
        <v>224</v>
      </c>
      <c r="T22" s="49" t="s">
        <v>224</v>
      </c>
      <c r="U22" s="49" t="s">
        <v>224</v>
      </c>
      <c r="V22" s="49" t="s">
        <v>224</v>
      </c>
    </row>
    <row r="23" spans="9:11" ht="12.75">
      <c r="I23" s="50" t="s">
        <v>368</v>
      </c>
      <c r="J23" s="50" t="s">
        <v>369</v>
      </c>
      <c r="K23" s="50" t="s">
        <v>370</v>
      </c>
    </row>
    <row r="24" spans="9:32" ht="12.75">
      <c r="I24" s="50" t="s">
        <v>371</v>
      </c>
      <c r="J24" s="50" t="s">
        <v>372</v>
      </c>
      <c r="K24" s="50" t="s">
        <v>373</v>
      </c>
      <c r="L24" s="61" t="s">
        <v>226</v>
      </c>
      <c r="M24" s="63" t="s">
        <v>342</v>
      </c>
      <c r="N24" s="63" t="s">
        <v>343</v>
      </c>
      <c r="O24" s="63" t="s">
        <v>342</v>
      </c>
      <c r="P24" s="63" t="s">
        <v>342</v>
      </c>
      <c r="Q24" s="63" t="s">
        <v>344</v>
      </c>
      <c r="R24" s="63" t="s">
        <v>342</v>
      </c>
      <c r="S24" s="63" t="s">
        <v>342</v>
      </c>
      <c r="T24" s="63" t="s">
        <v>342</v>
      </c>
      <c r="U24" s="63" t="s">
        <v>342</v>
      </c>
      <c r="V24" s="63" t="s">
        <v>342</v>
      </c>
      <c r="W24" s="63" t="s">
        <v>342</v>
      </c>
      <c r="X24" s="63" t="s">
        <v>342</v>
      </c>
      <c r="Y24" s="63" t="s">
        <v>342</v>
      </c>
      <c r="Z24" s="63" t="s">
        <v>342</v>
      </c>
      <c r="AA24" s="63" t="s">
        <v>342</v>
      </c>
      <c r="AB24" s="63" t="s">
        <v>342</v>
      </c>
      <c r="AC24" s="63" t="s">
        <v>342</v>
      </c>
      <c r="AD24" s="63" t="s">
        <v>342</v>
      </c>
      <c r="AE24" s="63" t="s">
        <v>342</v>
      </c>
      <c r="AF24" s="63" t="s">
        <v>342</v>
      </c>
    </row>
    <row r="25" spans="10:32" ht="12.75">
      <c r="J25" s="50" t="s">
        <v>374</v>
      </c>
      <c r="K25" s="50" t="s">
        <v>375</v>
      </c>
      <c r="L25" s="61" t="s">
        <v>242</v>
      </c>
      <c r="M25" s="63" t="s">
        <v>348</v>
      </c>
      <c r="N25" s="63" t="s">
        <v>348</v>
      </c>
      <c r="O25" s="63" t="s">
        <v>348</v>
      </c>
      <c r="P25" s="63" t="s">
        <v>348</v>
      </c>
      <c r="Q25" s="63" t="s">
        <v>348</v>
      </c>
      <c r="R25" s="63" t="s">
        <v>348</v>
      </c>
      <c r="S25" s="63" t="s">
        <v>348</v>
      </c>
      <c r="T25" s="63" t="s">
        <v>348</v>
      </c>
      <c r="U25" s="63" t="s">
        <v>348</v>
      </c>
      <c r="V25" s="63" t="s">
        <v>348</v>
      </c>
      <c r="W25" s="63" t="s">
        <v>348</v>
      </c>
      <c r="X25" s="63" t="s">
        <v>348</v>
      </c>
      <c r="Y25" s="63" t="s">
        <v>348</v>
      </c>
      <c r="Z25" s="63" t="s">
        <v>348</v>
      </c>
      <c r="AA25" s="63" t="s">
        <v>348</v>
      </c>
      <c r="AB25" s="63" t="s">
        <v>348</v>
      </c>
      <c r="AC25" s="63" t="s">
        <v>348</v>
      </c>
      <c r="AD25" s="63" t="s">
        <v>348</v>
      </c>
      <c r="AE25" s="63" t="s">
        <v>348</v>
      </c>
      <c r="AF25" s="63" t="s">
        <v>348</v>
      </c>
    </row>
    <row r="26" spans="10:32" ht="12.75">
      <c r="J26" s="50" t="s">
        <v>376</v>
      </c>
      <c r="K26" s="50" t="s">
        <v>377</v>
      </c>
      <c r="L26" s="61" t="s">
        <v>217</v>
      </c>
      <c r="M26" s="63" t="s">
        <v>352</v>
      </c>
      <c r="N26" s="63" t="s">
        <v>352</v>
      </c>
      <c r="O26" s="63" t="s">
        <v>352</v>
      </c>
      <c r="P26" s="63" t="s">
        <v>352</v>
      </c>
      <c r="Q26" s="63" t="s">
        <v>352</v>
      </c>
      <c r="R26" s="63" t="s">
        <v>352</v>
      </c>
      <c r="S26" s="63" t="s">
        <v>352</v>
      </c>
      <c r="T26" s="63" t="s">
        <v>352</v>
      </c>
      <c r="U26" s="63" t="s">
        <v>352</v>
      </c>
      <c r="V26" s="63" t="s">
        <v>352</v>
      </c>
      <c r="W26" s="63" t="s">
        <v>352</v>
      </c>
      <c r="X26" s="63" t="s">
        <v>352</v>
      </c>
      <c r="Y26" s="63" t="s">
        <v>352</v>
      </c>
      <c r="Z26" s="63" t="s">
        <v>352</v>
      </c>
      <c r="AA26" s="63" t="s">
        <v>352</v>
      </c>
      <c r="AB26" s="63" t="s">
        <v>352</v>
      </c>
      <c r="AC26" s="63" t="s">
        <v>352</v>
      </c>
      <c r="AD26" s="63" t="s">
        <v>352</v>
      </c>
      <c r="AE26" s="63" t="s">
        <v>352</v>
      </c>
      <c r="AF26" s="63" t="s">
        <v>352</v>
      </c>
    </row>
    <row r="27" spans="10:32" ht="12.75">
      <c r="J27" s="50" t="s">
        <v>378</v>
      </c>
      <c r="K27" s="50" t="s">
        <v>379</v>
      </c>
      <c r="L27" s="61" t="s">
        <v>256</v>
      </c>
      <c r="M27" s="64" t="s">
        <v>356</v>
      </c>
      <c r="N27" s="64" t="s">
        <v>356</v>
      </c>
      <c r="O27" s="64" t="s">
        <v>356</v>
      </c>
      <c r="P27" s="64" t="s">
        <v>356</v>
      </c>
      <c r="Q27" s="64" t="s">
        <v>356</v>
      </c>
      <c r="R27" s="64" t="s">
        <v>356</v>
      </c>
      <c r="S27" s="64" t="s">
        <v>356</v>
      </c>
      <c r="T27" s="64" t="s">
        <v>356</v>
      </c>
      <c r="U27" s="64" t="s">
        <v>356</v>
      </c>
      <c r="V27" s="64" t="s">
        <v>356</v>
      </c>
      <c r="W27" s="64" t="s">
        <v>356</v>
      </c>
      <c r="X27" s="64" t="s">
        <v>356</v>
      </c>
      <c r="Y27" s="64" t="s">
        <v>356</v>
      </c>
      <c r="Z27" s="64" t="s">
        <v>356</v>
      </c>
      <c r="AA27" s="64" t="s">
        <v>356</v>
      </c>
      <c r="AB27" s="64" t="s">
        <v>356</v>
      </c>
      <c r="AC27" s="64" t="s">
        <v>356</v>
      </c>
      <c r="AD27" s="64" t="s">
        <v>356</v>
      </c>
      <c r="AE27" s="64" t="s">
        <v>356</v>
      </c>
      <c r="AF27" s="64" t="s">
        <v>356</v>
      </c>
    </row>
    <row r="28" spans="10:22" ht="12.75">
      <c r="J28" s="50" t="s">
        <v>380</v>
      </c>
      <c r="K28" s="50" t="s">
        <v>381</v>
      </c>
      <c r="L28" s="61" t="s">
        <v>220</v>
      </c>
      <c r="M28" s="64"/>
      <c r="N28" s="64" t="s">
        <v>224</v>
      </c>
      <c r="O28" s="64" t="s">
        <v>224</v>
      </c>
      <c r="P28" s="64" t="s">
        <v>224</v>
      </c>
      <c r="Q28" s="64" t="s">
        <v>224</v>
      </c>
      <c r="R28" s="64" t="s">
        <v>224</v>
      </c>
      <c r="S28" s="63" t="s">
        <v>224</v>
      </c>
      <c r="T28" s="63" t="s">
        <v>224</v>
      </c>
      <c r="U28" s="63" t="s">
        <v>224</v>
      </c>
      <c r="V28" s="63" t="s">
        <v>224</v>
      </c>
    </row>
    <row r="29" spans="10:22" ht="12.75">
      <c r="J29" s="50" t="s">
        <v>382</v>
      </c>
      <c r="K29" s="50" t="s">
        <v>383</v>
      </c>
      <c r="L29" s="61" t="s">
        <v>221</v>
      </c>
      <c r="M29" s="64" t="s">
        <v>258</v>
      </c>
      <c r="N29" s="64" t="s">
        <v>335</v>
      </c>
      <c r="O29" s="63" t="s">
        <v>224</v>
      </c>
      <c r="P29" s="64" t="s">
        <v>224</v>
      </c>
      <c r="Q29" s="64" t="s">
        <v>224</v>
      </c>
      <c r="R29" s="64" t="s">
        <v>224</v>
      </c>
      <c r="S29" s="63" t="s">
        <v>224</v>
      </c>
      <c r="T29" s="63" t="s">
        <v>224</v>
      </c>
      <c r="U29" s="63" t="s">
        <v>224</v>
      </c>
      <c r="V29" s="63" t="s">
        <v>224</v>
      </c>
    </row>
    <row r="30" spans="10:14" ht="12.75">
      <c r="J30" s="50" t="s">
        <v>384</v>
      </c>
      <c r="K30" s="50" t="s">
        <v>385</v>
      </c>
      <c r="L30"/>
      <c r="M30"/>
      <c r="N30"/>
    </row>
    <row r="31" spans="10:14" ht="12.75">
      <c r="J31" s="50" t="s">
        <v>386</v>
      </c>
      <c r="K31" s="74" t="s">
        <v>529</v>
      </c>
      <c r="L31"/>
      <c r="M31"/>
      <c r="N31"/>
    </row>
    <row r="32" spans="10:14" ht="12.75">
      <c r="J32" s="50" t="s">
        <v>388</v>
      </c>
      <c r="K32" s="50" t="s">
        <v>387</v>
      </c>
      <c r="L32"/>
      <c r="M32"/>
      <c r="N32"/>
    </row>
    <row r="33" spans="10:14" ht="12.75">
      <c r="J33" s="50" t="s">
        <v>390</v>
      </c>
      <c r="K33" s="50" t="s">
        <v>389</v>
      </c>
      <c r="L33"/>
      <c r="M33"/>
      <c r="N33"/>
    </row>
    <row r="34" spans="10:14" ht="12.75">
      <c r="J34" s="50" t="s">
        <v>392</v>
      </c>
      <c r="K34" s="50" t="s">
        <v>391</v>
      </c>
      <c r="L34"/>
      <c r="M34"/>
      <c r="N34"/>
    </row>
    <row r="35" spans="10:14" ht="12.75">
      <c r="J35" s="50" t="s">
        <v>394</v>
      </c>
      <c r="K35" s="50" t="s">
        <v>393</v>
      </c>
      <c r="L35"/>
      <c r="M35"/>
      <c r="N35"/>
    </row>
    <row r="36" spans="10:11" ht="12.75">
      <c r="J36" s="50" t="s">
        <v>396</v>
      </c>
      <c r="K36" s="50" t="s">
        <v>395</v>
      </c>
    </row>
    <row r="37" spans="10:11" ht="12.75">
      <c r="J37" s="50" t="s">
        <v>398</v>
      </c>
      <c r="K37" s="50" t="s">
        <v>397</v>
      </c>
    </row>
    <row r="38" ht="12.75">
      <c r="K38" s="50" t="s">
        <v>399</v>
      </c>
    </row>
    <row r="39" ht="12.75">
      <c r="K39" s="50" t="s">
        <v>400</v>
      </c>
    </row>
    <row r="40" ht="12.75">
      <c r="K40" s="50" t="s">
        <v>401</v>
      </c>
    </row>
    <row r="41" ht="12.75">
      <c r="K41" s="50" t="s">
        <v>402</v>
      </c>
    </row>
    <row r="42" ht="12.75">
      <c r="K42" s="50" t="s">
        <v>403</v>
      </c>
    </row>
    <row r="43" ht="12.75">
      <c r="K43" s="50" t="s">
        <v>404</v>
      </c>
    </row>
    <row r="44" ht="12.75">
      <c r="K44" s="50" t="s">
        <v>405</v>
      </c>
    </row>
    <row r="45" ht="12.75">
      <c r="K45" s="50" t="s">
        <v>406</v>
      </c>
    </row>
    <row r="46" ht="12.75">
      <c r="K46" s="50" t="s">
        <v>407</v>
      </c>
    </row>
    <row r="47" ht="12.75">
      <c r="K47" s="50" t="s">
        <v>408</v>
      </c>
    </row>
    <row r="48" ht="12.75">
      <c r="K48" s="50" t="s">
        <v>409</v>
      </c>
    </row>
    <row r="49" ht="12.75">
      <c r="K49" s="50" t="s">
        <v>410</v>
      </c>
    </row>
    <row r="50" ht="12.75">
      <c r="K50" s="50" t="s">
        <v>411</v>
      </c>
    </row>
    <row r="51" ht="12.75">
      <c r="K51" s="50" t="s">
        <v>412</v>
      </c>
    </row>
    <row r="52" ht="12.75">
      <c r="K52" s="50" t="s">
        <v>413</v>
      </c>
    </row>
    <row r="53" ht="12.75">
      <c r="K53" s="50" t="s">
        <v>414</v>
      </c>
    </row>
    <row r="54" ht="12.75">
      <c r="K54" s="50" t="s">
        <v>415</v>
      </c>
    </row>
    <row r="55" ht="12.75">
      <c r="K55" s="50" t="s">
        <v>416</v>
      </c>
    </row>
    <row r="56" ht="12.75">
      <c r="K56" s="50" t="s">
        <v>417</v>
      </c>
    </row>
    <row r="57" ht="12.75">
      <c r="K57" s="50" t="s">
        <v>418</v>
      </c>
    </row>
    <row r="58" ht="12.75">
      <c r="K58" s="50" t="s">
        <v>419</v>
      </c>
    </row>
    <row r="59" ht="12.75">
      <c r="K59" s="50" t="s">
        <v>420</v>
      </c>
    </row>
    <row r="60" ht="12.75">
      <c r="K60" s="50" t="s">
        <v>421</v>
      </c>
    </row>
    <row r="61" ht="12.75">
      <c r="K61" s="50" t="s">
        <v>422</v>
      </c>
    </row>
    <row r="62" ht="12.75">
      <c r="K62" s="50" t="s">
        <v>423</v>
      </c>
    </row>
    <row r="63" ht="12.75">
      <c r="K63" s="50" t="s">
        <v>424</v>
      </c>
    </row>
    <row r="64" ht="12.75">
      <c r="K64" s="50" t="s">
        <v>425</v>
      </c>
    </row>
    <row r="65" ht="12.75">
      <c r="K65" s="50" t="s">
        <v>426</v>
      </c>
    </row>
    <row r="66" ht="12.75">
      <c r="K66" s="50" t="s">
        <v>427</v>
      </c>
    </row>
    <row r="67" ht="12.75">
      <c r="K67" s="50" t="s">
        <v>428</v>
      </c>
    </row>
    <row r="68" ht="12.75">
      <c r="K68" s="50" t="s">
        <v>429</v>
      </c>
    </row>
    <row r="69" ht="12.75">
      <c r="K69" s="50" t="s">
        <v>430</v>
      </c>
    </row>
    <row r="70" ht="12.75">
      <c r="K70" s="50" t="s">
        <v>431</v>
      </c>
    </row>
    <row r="71" ht="12.75">
      <c r="K71" s="50" t="s">
        <v>432</v>
      </c>
    </row>
    <row r="72" ht="12.75">
      <c r="K72" s="50" t="s">
        <v>433</v>
      </c>
    </row>
    <row r="73" ht="12.75">
      <c r="K73" s="50" t="s">
        <v>434</v>
      </c>
    </row>
    <row r="74" ht="12.75">
      <c r="K74" s="50" t="s">
        <v>435</v>
      </c>
    </row>
    <row r="75" ht="12.75">
      <c r="K75" s="50" t="s">
        <v>436</v>
      </c>
    </row>
    <row r="76" ht="12.75">
      <c r="K76" s="50" t="s">
        <v>437</v>
      </c>
    </row>
    <row r="77" ht="12.75">
      <c r="K77" s="50" t="s">
        <v>438</v>
      </c>
    </row>
    <row r="78" ht="12.75">
      <c r="K78" s="50" t="s">
        <v>439</v>
      </c>
    </row>
    <row r="79" ht="12.75">
      <c r="K79" s="74" t="s">
        <v>503</v>
      </c>
    </row>
    <row r="80" ht="12.75">
      <c r="K80" s="50" t="s">
        <v>440</v>
      </c>
    </row>
    <row r="81" ht="12.75">
      <c r="K81" s="50" t="s">
        <v>441</v>
      </c>
    </row>
    <row r="82" ht="12.75">
      <c r="K82" s="50" t="s">
        <v>442</v>
      </c>
    </row>
    <row r="83" ht="12.75">
      <c r="K83" s="50" t="s">
        <v>443</v>
      </c>
    </row>
    <row r="84" ht="12.75">
      <c r="K84" s="50" t="s">
        <v>444</v>
      </c>
    </row>
    <row r="85" ht="12.75">
      <c r="K85" s="74" t="s">
        <v>502</v>
      </c>
    </row>
    <row r="86" ht="12.75">
      <c r="K86" s="50" t="s">
        <v>445</v>
      </c>
    </row>
    <row r="87" ht="12.75">
      <c r="K87" s="50" t="s">
        <v>446</v>
      </c>
    </row>
    <row r="88" ht="12.75">
      <c r="K88" s="50" t="s">
        <v>447</v>
      </c>
    </row>
    <row r="89" ht="12.75">
      <c r="K89" s="50" t="s">
        <v>448</v>
      </c>
    </row>
    <row r="90" ht="12.75">
      <c r="K90" s="50" t="s">
        <v>449</v>
      </c>
    </row>
    <row r="91" ht="12.75">
      <c r="K91" s="50" t="s">
        <v>450</v>
      </c>
    </row>
    <row r="92" ht="12.75">
      <c r="K92" s="50" t="s">
        <v>451</v>
      </c>
    </row>
    <row r="93" ht="12.75">
      <c r="K93" s="50" t="s">
        <v>452</v>
      </c>
    </row>
    <row r="94" ht="12.75">
      <c r="K94" s="50" t="s">
        <v>453</v>
      </c>
    </row>
    <row r="95" ht="12.75">
      <c r="K95" s="50" t="s">
        <v>454</v>
      </c>
    </row>
    <row r="96" ht="12.75">
      <c r="K96" s="50" t="s">
        <v>455</v>
      </c>
    </row>
    <row r="97" ht="12.75">
      <c r="K97" s="50" t="s">
        <v>456</v>
      </c>
    </row>
    <row r="98" ht="12.75">
      <c r="K98" s="50" t="s">
        <v>457</v>
      </c>
    </row>
    <row r="99" ht="12.75">
      <c r="K99" s="50" t="s">
        <v>458</v>
      </c>
    </row>
    <row r="100" ht="12.75">
      <c r="K100" s="50" t="s">
        <v>459</v>
      </c>
    </row>
    <row r="101" ht="12.75">
      <c r="K101" s="50" t="s">
        <v>460</v>
      </c>
    </row>
    <row r="102" ht="12.75">
      <c r="K102" s="50" t="s">
        <v>461</v>
      </c>
    </row>
    <row r="103" ht="12.75">
      <c r="K103" s="50" t="s">
        <v>462</v>
      </c>
    </row>
    <row r="104" ht="12.75">
      <c r="K104" s="50" t="s">
        <v>463</v>
      </c>
    </row>
    <row r="105" ht="12.75">
      <c r="K105" s="50" t="s">
        <v>464</v>
      </c>
    </row>
    <row r="106" ht="12.75">
      <c r="K106" s="50" t="s">
        <v>465</v>
      </c>
    </row>
    <row r="107" ht="12.75">
      <c r="K107" s="50" t="s">
        <v>466</v>
      </c>
    </row>
    <row r="108" ht="12.75">
      <c r="K108" s="50" t="s">
        <v>467</v>
      </c>
    </row>
    <row r="109" ht="12.75">
      <c r="K109" s="50" t="s">
        <v>468</v>
      </c>
    </row>
    <row r="110" ht="12.75">
      <c r="K110" s="50" t="s">
        <v>469</v>
      </c>
    </row>
    <row r="111" ht="12.75">
      <c r="K111" s="50" t="s">
        <v>470</v>
      </c>
    </row>
    <row r="112" ht="12.75">
      <c r="K112" s="50" t="s">
        <v>471</v>
      </c>
    </row>
    <row r="113" ht="12.75">
      <c r="K113" s="50" t="s">
        <v>472</v>
      </c>
    </row>
    <row r="114" ht="12.75">
      <c r="K114" s="50" t="s">
        <v>473</v>
      </c>
    </row>
    <row r="115" ht="12.75">
      <c r="K115" s="50" t="s">
        <v>474</v>
      </c>
    </row>
    <row r="116" ht="12.75">
      <c r="K116" s="50" t="s">
        <v>475</v>
      </c>
    </row>
    <row r="117" ht="12.75">
      <c r="K117" s="50" t="s">
        <v>476</v>
      </c>
    </row>
    <row r="118" ht="12.75">
      <c r="K118" s="50" t="s">
        <v>477</v>
      </c>
    </row>
    <row r="119" ht="12.75">
      <c r="K119" s="50" t="s">
        <v>478</v>
      </c>
    </row>
    <row r="120" ht="12.75">
      <c r="K120" s="50" t="s">
        <v>479</v>
      </c>
    </row>
    <row r="121" ht="12.75">
      <c r="K121" s="50" t="s">
        <v>480</v>
      </c>
    </row>
    <row r="122" ht="12.75">
      <c r="K122" s="50" t="s">
        <v>481</v>
      </c>
    </row>
    <row r="123" ht="12.75">
      <c r="K123" s="50" t="s">
        <v>482</v>
      </c>
    </row>
    <row r="124" ht="12.75">
      <c r="K124" s="50" t="s">
        <v>483</v>
      </c>
    </row>
    <row r="125" ht="12.75">
      <c r="K125" s="50" t="s">
        <v>484</v>
      </c>
    </row>
    <row r="126" ht="12.75">
      <c r="K126" s="50" t="s">
        <v>485</v>
      </c>
    </row>
    <row r="127" ht="12.75">
      <c r="K127" s="50" t="s">
        <v>486</v>
      </c>
    </row>
    <row r="128" ht="12.75">
      <c r="K128" s="50" t="s">
        <v>487</v>
      </c>
    </row>
    <row r="129" ht="12.75">
      <c r="K129" s="50" t="s">
        <v>488</v>
      </c>
    </row>
    <row r="130" ht="12.75">
      <c r="K130" s="50" t="s">
        <v>489</v>
      </c>
    </row>
    <row r="131" ht="12.75">
      <c r="K131" s="50" t="s">
        <v>490</v>
      </c>
    </row>
    <row r="132" ht="12.75">
      <c r="K132" s="50" t="s">
        <v>491</v>
      </c>
    </row>
    <row r="133" ht="12.75">
      <c r="K133" s="50" t="s">
        <v>492</v>
      </c>
    </row>
    <row r="134" ht="12.75">
      <c r="K134" s="50" t="s">
        <v>493</v>
      </c>
    </row>
    <row r="135" ht="12.75">
      <c r="K135" s="50" t="s">
        <v>494</v>
      </c>
    </row>
    <row r="136" ht="12.75">
      <c r="K136" s="50" t="s">
        <v>495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6"/>
  <sheetViews>
    <sheetView showGridLines="0" showRowColHeaders="0" zoomScalePageLayoutView="0" workbookViewId="0" topLeftCell="A1">
      <selection activeCell="E37" sqref="E37"/>
    </sheetView>
  </sheetViews>
  <sheetFormatPr defaultColWidth="11.421875" defaultRowHeight="12.75"/>
  <cols>
    <col min="1" max="1" width="32.28125" style="46" customWidth="1"/>
    <col min="2" max="5" width="20.7109375" style="46" customWidth="1"/>
    <col min="6" max="16384" width="11.421875" style="46" customWidth="1"/>
  </cols>
  <sheetData>
    <row r="1" spans="1:3" ht="12.75">
      <c r="A1" s="46" t="s">
        <v>496</v>
      </c>
      <c r="B1" s="104" t="s">
        <v>528</v>
      </c>
      <c r="C1" s="103" t="b">
        <v>0</v>
      </c>
    </row>
    <row r="3" ht="12.75">
      <c r="A3" s="65" t="s">
        <v>497</v>
      </c>
    </row>
    <row r="4" spans="1:2" ht="12.75">
      <c r="A4" s="46" t="s">
        <v>2</v>
      </c>
      <c r="B4" s="47" t="str">
        <f>Dienststelle!B8</f>
        <v>Kreisverwaltungsbehörde</v>
      </c>
    </row>
    <row r="5" spans="1:2" ht="12.75">
      <c r="A5" s="46" t="s">
        <v>3</v>
      </c>
      <c r="B5" s="47">
        <f>Dienststelle!B9</f>
        <v>0</v>
      </c>
    </row>
    <row r="6" spans="1:2" ht="12.75">
      <c r="A6" s="46" t="s">
        <v>4</v>
      </c>
      <c r="B6" s="47">
        <f>Dienststelle!B10</f>
        <v>0</v>
      </c>
    </row>
    <row r="7" spans="1:2" ht="12.75">
      <c r="A7" s="46" t="s">
        <v>5</v>
      </c>
      <c r="B7" s="47" t="str">
        <f>Dienststelle!B11</f>
        <v>Organisation</v>
      </c>
    </row>
    <row r="9" ht="12.75">
      <c r="A9" s="65" t="s">
        <v>5</v>
      </c>
    </row>
    <row r="10" ht="12.75">
      <c r="A10" s="66" t="s">
        <v>7</v>
      </c>
    </row>
    <row r="11" spans="1:2" ht="12.75">
      <c r="A11" s="46" t="s">
        <v>7</v>
      </c>
      <c r="B11" s="47" t="str">
        <f>Dienststelle!B17</f>
        <v> </v>
      </c>
    </row>
    <row r="12" spans="1:2" ht="12.75">
      <c r="A12" s="46" t="s">
        <v>8</v>
      </c>
      <c r="B12" s="47">
        <f>Dienststelle!B18</f>
        <v>0</v>
      </c>
    </row>
    <row r="13" spans="1:2" ht="12.75">
      <c r="A13" s="46" t="s">
        <v>9</v>
      </c>
      <c r="B13" s="47">
        <f>Dienststelle!B19</f>
        <v>0</v>
      </c>
    </row>
    <row r="14" spans="1:2" ht="12.75">
      <c r="A14" s="46" t="s">
        <v>12</v>
      </c>
      <c r="B14" s="47">
        <f>Dienststelle!B20</f>
        <v>0</v>
      </c>
    </row>
    <row r="15" spans="1:2" ht="12.75">
      <c r="A15" s="46" t="s">
        <v>14</v>
      </c>
      <c r="B15" s="47" t="str">
        <f>"+49 ("&amp;Dienststelle!B21&amp;") "&amp;Dienststelle!C21</f>
        <v>+49 () </v>
      </c>
    </row>
    <row r="16" spans="1:2" ht="12.75">
      <c r="A16" s="46" t="s">
        <v>14</v>
      </c>
      <c r="B16" s="47" t="str">
        <f>"+49 ("&amp;Dienststelle!B22&amp;") "&amp;Dienststelle!C22</f>
        <v>+49 () </v>
      </c>
    </row>
    <row r="17" spans="1:2" ht="12.75">
      <c r="A17" s="46" t="s">
        <v>17</v>
      </c>
      <c r="B17" s="47" t="str">
        <f>"+49 ("&amp;Dienststelle!B23&amp;") "&amp;Dienststelle!C23</f>
        <v>+49 () </v>
      </c>
    </row>
    <row r="18" spans="1:2" ht="12.75">
      <c r="A18" s="46" t="s">
        <v>19</v>
      </c>
      <c r="B18" s="46">
        <f>Dienststelle!B24</f>
        <v>0</v>
      </c>
    </row>
    <row r="19" spans="1:2" ht="12.75">
      <c r="A19" s="46" t="s">
        <v>21</v>
      </c>
      <c r="B19" s="47" t="str">
        <f>"+49 ("&amp;Dienststelle!B25&amp;") "&amp;Dienststelle!C25</f>
        <v>+49 () </v>
      </c>
    </row>
    <row r="20" ht="12.75">
      <c r="B20" s="47"/>
    </row>
    <row r="21" spans="1:2" ht="12.75">
      <c r="A21" s="73" t="s">
        <v>10</v>
      </c>
      <c r="B21" s="47"/>
    </row>
    <row r="22" spans="1:3" ht="12.75">
      <c r="A22" s="6" t="s">
        <v>13</v>
      </c>
      <c r="B22" s="47">
        <f>Dienststelle!G20</f>
        <v>0</v>
      </c>
      <c r="C22" s="47">
        <f>Dienststelle!H20</f>
        <v>0</v>
      </c>
    </row>
    <row r="23" spans="1:3" ht="12.75">
      <c r="A23" s="6" t="s">
        <v>15</v>
      </c>
      <c r="B23" s="47">
        <f>Dienststelle!G21</f>
        <v>0</v>
      </c>
      <c r="C23" s="47">
        <f>Dienststelle!H21</f>
        <v>0</v>
      </c>
    </row>
    <row r="24" spans="1:3" ht="12.75">
      <c r="A24" s="6" t="s">
        <v>16</v>
      </c>
      <c r="B24" s="47">
        <f>Dienststelle!G22</f>
        <v>0</v>
      </c>
      <c r="C24" s="47">
        <f>Dienststelle!H22</f>
        <v>0</v>
      </c>
    </row>
    <row r="25" spans="1:3" ht="12.75">
      <c r="A25" s="6" t="s">
        <v>18</v>
      </c>
      <c r="B25" s="47">
        <f>Dienststelle!G23</f>
        <v>0</v>
      </c>
      <c r="C25" s="47">
        <f>Dienststelle!H23</f>
        <v>0</v>
      </c>
    </row>
    <row r="26" spans="1:2" ht="12.75">
      <c r="A26" s="6" t="s">
        <v>20</v>
      </c>
      <c r="B26" s="46" t="b">
        <v>0</v>
      </c>
    </row>
    <row r="27" ht="12.75">
      <c r="A27" s="90"/>
    </row>
    <row r="28" ht="12.75">
      <c r="A28" s="66" t="s">
        <v>22</v>
      </c>
    </row>
    <row r="29" spans="1:5" ht="12.75">
      <c r="A29" s="66" t="s">
        <v>498</v>
      </c>
      <c r="B29" s="67">
        <v>1</v>
      </c>
      <c r="C29" s="67">
        <v>2</v>
      </c>
      <c r="D29" s="67">
        <v>3</v>
      </c>
      <c r="E29" s="67">
        <v>4</v>
      </c>
    </row>
    <row r="30" spans="1:5" ht="12.75">
      <c r="A30" s="46" t="s">
        <v>25</v>
      </c>
      <c r="B30" s="47" t="str">
        <f>Dienststelle!B30</f>
        <v>Erst Organisation wählen!</v>
      </c>
      <c r="C30" s="47" t="str">
        <f>Dienststelle!B45</f>
        <v>Erst Organisation wählen!</v>
      </c>
      <c r="D30" s="47" t="str">
        <f>Dienststelle!G30</f>
        <v>Erst Organisation wählen!</v>
      </c>
      <c r="E30" s="47"/>
    </row>
    <row r="31" spans="1:5" ht="12.75">
      <c r="A31" s="75" t="s">
        <v>536</v>
      </c>
      <c r="B31" s="47">
        <f>Dienststelle!B31</f>
        <v>0</v>
      </c>
      <c r="C31" s="47"/>
      <c r="D31" s="47">
        <f>Dienststelle!G31</f>
        <v>0</v>
      </c>
      <c r="E31" s="47"/>
    </row>
    <row r="32" spans="1:5" ht="12.75">
      <c r="A32" s="46" t="s">
        <v>26</v>
      </c>
      <c r="B32" s="47">
        <f>Dienststelle!B32</f>
        <v>0</v>
      </c>
      <c r="C32" s="47"/>
      <c r="D32" s="47">
        <f>Dienststelle!G32</f>
        <v>0</v>
      </c>
      <c r="E32" s="47"/>
    </row>
    <row r="33" spans="1:5" ht="12.75">
      <c r="A33" s="46" t="s">
        <v>27</v>
      </c>
      <c r="B33" s="47">
        <f>Dienststelle!B33</f>
        <v>0</v>
      </c>
      <c r="C33" s="47"/>
      <c r="D33" s="47">
        <f>Dienststelle!G33</f>
        <v>0</v>
      </c>
      <c r="E33" s="47"/>
    </row>
    <row r="34" spans="1:5" ht="12.75">
      <c r="A34" s="46" t="s">
        <v>8</v>
      </c>
      <c r="B34" s="47">
        <f>Dienststelle!B34</f>
        <v>0</v>
      </c>
      <c r="C34" s="47"/>
      <c r="D34" s="47">
        <f>Dienststelle!G34</f>
        <v>0</v>
      </c>
      <c r="E34" s="47"/>
    </row>
    <row r="35" spans="1:5" ht="12.75">
      <c r="A35" s="46" t="s">
        <v>9</v>
      </c>
      <c r="B35" s="47">
        <f>Dienststelle!B35</f>
        <v>0</v>
      </c>
      <c r="C35" s="47"/>
      <c r="D35" s="47">
        <f>Dienststelle!G35</f>
        <v>0</v>
      </c>
      <c r="E35" s="47"/>
    </row>
    <row r="36" spans="1:5" ht="12.75">
      <c r="A36" s="46" t="s">
        <v>28</v>
      </c>
      <c r="B36" s="47">
        <f>Dienststelle!B36</f>
        <v>0</v>
      </c>
      <c r="C36" s="47"/>
      <c r="D36" s="47">
        <f>Dienststelle!G36</f>
        <v>0</v>
      </c>
      <c r="E36" s="47"/>
    </row>
    <row r="37" spans="1:5" ht="12.75">
      <c r="A37" s="46" t="s">
        <v>29</v>
      </c>
      <c r="B37" s="47" t="str">
        <f>"+49 ("&amp;Dienststelle!B37&amp;") "&amp;Dienststelle!C37</f>
        <v>+49 () </v>
      </c>
      <c r="C37" s="47" t="str">
        <f>"+49 ("&amp;Dienststelle!B52&amp;") "&amp;Dienststelle!C52</f>
        <v>+49 () </v>
      </c>
      <c r="D37" s="47" t="str">
        <f>"+49 ("&amp;Dienststelle!G37&amp;") "&amp;Dienststelle!H37</f>
        <v>+49 () </v>
      </c>
      <c r="E37" s="47" t="str">
        <f>"+49 ("&amp;Dienststelle!G52&amp;") "&amp;Dienststelle!H52</f>
        <v>+49 () </v>
      </c>
    </row>
    <row r="38" spans="1:5" ht="12.75">
      <c r="A38" s="46" t="s">
        <v>30</v>
      </c>
      <c r="B38" s="47" t="str">
        <f>"+49 ("&amp;Dienststelle!B38&amp;") "&amp;Dienststelle!C38</f>
        <v>+49 () </v>
      </c>
      <c r="C38" s="47" t="str">
        <f>"+49 ("&amp;Dienststelle!B53&amp;") "&amp;Dienststelle!C53</f>
        <v>+49 () </v>
      </c>
      <c r="D38" s="47" t="str">
        <f>"+49 ("&amp;Dienststelle!G38&amp;") "&amp;Dienststelle!H38</f>
        <v>+49 () </v>
      </c>
      <c r="E38" s="47" t="str">
        <f>"+49 ("&amp;Dienststelle!G53&amp;") "&amp;Dienststelle!H53</f>
        <v>+49 () </v>
      </c>
    </row>
    <row r="39" spans="1:5" ht="12.75">
      <c r="A39" s="46" t="s">
        <v>31</v>
      </c>
      <c r="B39" s="47" t="str">
        <f>"+49 ("&amp;Dienststelle!B39&amp;") "&amp;Dienststelle!C39</f>
        <v>+49 () </v>
      </c>
      <c r="C39" s="47" t="str">
        <f>"+49 ("&amp;Dienststelle!B54&amp;") "&amp;Dienststelle!C54</f>
        <v>+49 () </v>
      </c>
      <c r="D39" s="47" t="str">
        <f>"+49 ("&amp;Dienststelle!G39&amp;") "&amp;Dienststelle!H39</f>
        <v>+49 () </v>
      </c>
      <c r="E39" s="47" t="str">
        <f>"+49 ("&amp;Dienststelle!G54&amp;") "&amp;Dienststelle!H54</f>
        <v>+49 () </v>
      </c>
    </row>
    <row r="40" spans="1:5" ht="12.75">
      <c r="A40" s="46" t="s">
        <v>32</v>
      </c>
      <c r="B40" s="47" t="str">
        <f>"+49 ("&amp;Dienststelle!B40&amp;") "&amp;Dienststelle!C40</f>
        <v>+49 () </v>
      </c>
      <c r="C40" s="47" t="str">
        <f>"+49 ("&amp;Dienststelle!B55&amp;") "&amp;Dienststelle!C55</f>
        <v>+49 () </v>
      </c>
      <c r="D40" s="47" t="str">
        <f>"+49 ("&amp;Dienststelle!G40&amp;") "&amp;Dienststelle!H40</f>
        <v>+49 () </v>
      </c>
      <c r="E40" s="47" t="str">
        <f>"+49 ("&amp;Dienststelle!G55&amp;") "&amp;Dienststelle!H55</f>
        <v>+49 () </v>
      </c>
    </row>
    <row r="41" spans="1:5" ht="12.75">
      <c r="A41" s="46" t="s">
        <v>33</v>
      </c>
      <c r="B41" s="47" t="str">
        <f>"+49 ("&amp;Dienststelle!B41&amp;") "&amp;Dienststelle!C41</f>
        <v>+49 () </v>
      </c>
      <c r="C41" s="47" t="str">
        <f>"+49 ("&amp;Dienststelle!B56&amp;") "&amp;Dienststelle!C56</f>
        <v>+49 () </v>
      </c>
      <c r="D41" s="47" t="str">
        <f>"+49 ("&amp;Dienststelle!G41&amp;") "&amp;Dienststelle!H41</f>
        <v>+49 () </v>
      </c>
      <c r="E41" s="47" t="str">
        <f>"+49 ("&amp;Dienststelle!G56&amp;") "&amp;Dienststelle!H56</f>
        <v>+49 () </v>
      </c>
    </row>
    <row r="42" spans="1:5" ht="12.75">
      <c r="A42" s="46" t="s">
        <v>19</v>
      </c>
      <c r="B42" s="47">
        <f>Dienststelle!B42</f>
        <v>0</v>
      </c>
      <c r="C42" s="47">
        <f>Dienststelle!B57</f>
        <v>0</v>
      </c>
      <c r="D42" s="47">
        <f>Dienststelle!G42</f>
        <v>0</v>
      </c>
      <c r="E42" s="47">
        <f>Dienststelle!H57</f>
        <v>0</v>
      </c>
    </row>
    <row r="44" spans="1:5" ht="13.5" thickBot="1">
      <c r="A44" s="88" t="s">
        <v>525</v>
      </c>
      <c r="B44" s="75" t="s">
        <v>515</v>
      </c>
      <c r="C44" s="75" t="s">
        <v>517</v>
      </c>
      <c r="D44" s="75" t="s">
        <v>516</v>
      </c>
      <c r="E44" s="75" t="s">
        <v>517</v>
      </c>
    </row>
    <row r="45" spans="1:9" ht="12.75">
      <c r="A45" s="46" t="s">
        <v>37</v>
      </c>
      <c r="B45" s="47">
        <f>Dienststelle!B62</f>
        <v>0</v>
      </c>
      <c r="C45" s="68">
        <f>Dienststelle!C62</f>
        <v>0</v>
      </c>
      <c r="D45" s="68">
        <f>Dienststelle!G62</f>
        <v>0</v>
      </c>
      <c r="E45" s="78">
        <f>Dienststelle!H62</f>
        <v>0</v>
      </c>
      <c r="F45" s="79" t="s">
        <v>518</v>
      </c>
      <c r="G45" s="80">
        <f>Daten!F48</f>
        <v>1</v>
      </c>
      <c r="H45" s="81" t="str">
        <f>Daten!F49</f>
        <v>Keine Sirene</v>
      </c>
      <c r="I45" s="154" t="s">
        <v>281</v>
      </c>
    </row>
    <row r="46" spans="1:9" ht="13.5" thickBot="1">
      <c r="A46" s="46" t="s">
        <v>38</v>
      </c>
      <c r="B46" s="47">
        <f>Dienststelle!B63</f>
        <v>0</v>
      </c>
      <c r="C46" s="68">
        <f>Dienststelle!C63</f>
        <v>0</v>
      </c>
      <c r="D46" s="68">
        <f>Dienststelle!G63</f>
        <v>0</v>
      </c>
      <c r="E46" s="78">
        <f>Dienststelle!H63</f>
        <v>0</v>
      </c>
      <c r="F46" s="82" t="s">
        <v>519</v>
      </c>
      <c r="G46" s="83">
        <f>Daten!G48</f>
        <v>1</v>
      </c>
      <c r="H46" s="83" t="str">
        <f>Daten!G49</f>
        <v>Keine Sirene</v>
      </c>
      <c r="I46" s="155"/>
    </row>
    <row r="47" spans="1:9" ht="12.75">
      <c r="A47" s="46" t="s">
        <v>39</v>
      </c>
      <c r="B47" s="47">
        <f>Dienststelle!B64</f>
        <v>0</v>
      </c>
      <c r="C47" s="68">
        <f>Dienststelle!C64</f>
        <v>0</v>
      </c>
      <c r="D47" s="68">
        <f>Dienststelle!G64</f>
        <v>0</v>
      </c>
      <c r="E47" s="78">
        <f>Dienststelle!H64</f>
        <v>0</v>
      </c>
      <c r="F47" s="84" t="s">
        <v>507</v>
      </c>
      <c r="G47" s="80">
        <f>Daten!H48</f>
        <v>1</v>
      </c>
      <c r="H47" s="80" t="str">
        <f>Daten!H49</f>
        <v>Keine Sirene</v>
      </c>
      <c r="I47" s="154" t="s">
        <v>282</v>
      </c>
    </row>
    <row r="48" spans="1:9" ht="13.5" thickBot="1">
      <c r="A48" s="46" t="s">
        <v>40</v>
      </c>
      <c r="B48" s="47">
        <f>Dienststelle!B65</f>
        <v>0</v>
      </c>
      <c r="C48" s="68">
        <f>Dienststelle!C65</f>
        <v>0</v>
      </c>
      <c r="D48" s="68">
        <f>Dienststelle!G65</f>
        <v>0</v>
      </c>
      <c r="E48" s="78">
        <f>Dienststelle!H65</f>
        <v>0</v>
      </c>
      <c r="F48" s="85" t="s">
        <v>519</v>
      </c>
      <c r="G48" s="83">
        <f>Daten!I48</f>
        <v>1</v>
      </c>
      <c r="H48" s="83" t="str">
        <f>Daten!I49</f>
        <v>Keine Sirene</v>
      </c>
      <c r="I48" s="156"/>
    </row>
    <row r="49" spans="1:8" ht="12.75">
      <c r="A49" s="46" t="s">
        <v>41</v>
      </c>
      <c r="B49" s="47">
        <f>Dienststelle!B66</f>
        <v>0</v>
      </c>
      <c r="C49" s="68">
        <f>Dienststelle!C66</f>
        <v>0</v>
      </c>
      <c r="D49" s="68">
        <f>Dienststelle!G66</f>
        <v>0</v>
      </c>
      <c r="E49" s="78">
        <f>Dienststelle!H66</f>
        <v>0</v>
      </c>
      <c r="G49" s="47"/>
      <c r="H49" s="47"/>
    </row>
    <row r="50" spans="1:8" ht="12.75">
      <c r="A50" s="75"/>
      <c r="B50" s="47">
        <f>Dienststelle!B68</f>
        <v>0</v>
      </c>
      <c r="C50" s="68">
        <f>Dienststelle!C68</f>
        <v>0</v>
      </c>
      <c r="D50" s="68">
        <f>Dienststelle!G68</f>
        <v>0</v>
      </c>
      <c r="E50" s="78">
        <f>Dienststelle!H68</f>
        <v>0</v>
      </c>
      <c r="G50" s="47"/>
      <c r="H50" s="47"/>
    </row>
    <row r="51" spans="1:8" ht="12.75">
      <c r="A51" s="47"/>
      <c r="B51" s="47">
        <f>Dienststelle!B69</f>
        <v>0</v>
      </c>
      <c r="C51" s="68">
        <f>Dienststelle!C69</f>
        <v>0</v>
      </c>
      <c r="D51" s="68">
        <f>Dienststelle!G69</f>
        <v>0</v>
      </c>
      <c r="E51" s="78">
        <f>Dienststelle!H69</f>
        <v>0</v>
      </c>
      <c r="G51" s="47"/>
      <c r="H51" s="47"/>
    </row>
    <row r="52" spans="1:8" ht="12.75">
      <c r="A52" s="47"/>
      <c r="B52" s="47">
        <f>Dienststelle!B70</f>
        <v>0</v>
      </c>
      <c r="C52" s="68">
        <f>Dienststelle!C70</f>
        <v>0</v>
      </c>
      <c r="D52" s="68">
        <f>Dienststelle!G70</f>
        <v>0</v>
      </c>
      <c r="E52" s="78">
        <f>Dienststelle!H70</f>
        <v>0</v>
      </c>
      <c r="G52" s="48"/>
      <c r="H52" s="48"/>
    </row>
    <row r="53" spans="1:5" ht="12.75">
      <c r="A53" s="47"/>
      <c r="B53" s="47">
        <f>Dienststelle!B71</f>
        <v>0</v>
      </c>
      <c r="C53" s="68">
        <f>Dienststelle!C71</f>
        <v>0</v>
      </c>
      <c r="D53" s="68">
        <f>Dienststelle!G71</f>
        <v>0</v>
      </c>
      <c r="E53" s="78">
        <f>Dienststelle!H71</f>
        <v>0</v>
      </c>
    </row>
    <row r="54" spans="2:5" ht="12.75">
      <c r="B54" s="47">
        <f>Dienststelle!B72</f>
        <v>0</v>
      </c>
      <c r="C54" s="68">
        <f>Dienststelle!C72</f>
        <v>0</v>
      </c>
      <c r="D54" s="68">
        <f>Dienststelle!G72</f>
        <v>0</v>
      </c>
      <c r="E54" s="78">
        <f>Dienststelle!H72</f>
        <v>0</v>
      </c>
    </row>
    <row r="55" ht="12.75">
      <c r="A55" s="65" t="s">
        <v>43</v>
      </c>
    </row>
    <row r="56" spans="1:5" ht="12.75">
      <c r="A56" s="46" t="s">
        <v>44</v>
      </c>
      <c r="B56" s="69" t="s">
        <v>45</v>
      </c>
      <c r="C56" s="69" t="s">
        <v>499</v>
      </c>
      <c r="D56" s="69" t="s">
        <v>500</v>
      </c>
      <c r="E56" s="69" t="s">
        <v>501</v>
      </c>
    </row>
    <row r="57" spans="1:5" ht="12.75">
      <c r="A57" s="70" t="s">
        <v>46</v>
      </c>
      <c r="B57" s="71">
        <f>Dienststelle!B78</f>
        <v>0</v>
      </c>
      <c r="C57" s="71">
        <f>Dienststelle!C78</f>
        <v>0</v>
      </c>
      <c r="D57" s="71">
        <f>Dienststelle!E78</f>
        <v>0</v>
      </c>
      <c r="E57" s="71">
        <f>Dienststelle!E78</f>
        <v>0</v>
      </c>
    </row>
    <row r="58" spans="1:5" ht="12.75">
      <c r="A58" s="70" t="s">
        <v>47</v>
      </c>
      <c r="B58" s="71">
        <f>Dienststelle!B79</f>
        <v>0</v>
      </c>
      <c r="C58" s="71">
        <f>Dienststelle!C79</f>
        <v>0</v>
      </c>
      <c r="D58" s="71">
        <f>Dienststelle!E79</f>
        <v>0</v>
      </c>
      <c r="E58" s="71">
        <f>Dienststelle!E79</f>
        <v>0</v>
      </c>
    </row>
    <row r="59" spans="1:5" ht="12.75">
      <c r="A59" s="70" t="s">
        <v>48</v>
      </c>
      <c r="B59" s="71">
        <f>Dienststelle!B80</f>
        <v>0</v>
      </c>
      <c r="C59" s="71">
        <f>Dienststelle!C80</f>
        <v>0</v>
      </c>
      <c r="D59" s="71">
        <f>Dienststelle!E80</f>
        <v>0</v>
      </c>
      <c r="E59" s="71">
        <f>Dienststelle!E80</f>
        <v>0</v>
      </c>
    </row>
    <row r="60" spans="1:5" ht="12.75">
      <c r="A60" s="70" t="s">
        <v>49</v>
      </c>
      <c r="B60" s="71">
        <f>Dienststelle!B81</f>
        <v>0</v>
      </c>
      <c r="C60" s="71">
        <f>Dienststelle!C81</f>
        <v>0</v>
      </c>
      <c r="D60" s="71">
        <f>Dienststelle!E81</f>
        <v>0</v>
      </c>
      <c r="E60" s="71">
        <f>Dienststelle!E81</f>
        <v>0</v>
      </c>
    </row>
    <row r="61" spans="1:5" ht="12.75">
      <c r="A61" s="70" t="s">
        <v>50</v>
      </c>
      <c r="B61" s="71">
        <f>Dienststelle!B82</f>
        <v>0</v>
      </c>
      <c r="C61" s="71">
        <f>Dienststelle!C82</f>
        <v>0</v>
      </c>
      <c r="D61" s="71">
        <f>Dienststelle!E82</f>
        <v>0</v>
      </c>
      <c r="E61" s="71">
        <f>Dienststelle!E82</f>
        <v>0</v>
      </c>
    </row>
    <row r="62" spans="1:5" ht="12.75">
      <c r="A62" s="72" t="s">
        <v>51</v>
      </c>
      <c r="B62" s="71">
        <f>Dienststelle!B83</f>
        <v>0</v>
      </c>
      <c r="C62" s="71">
        <f>Dienststelle!C83</f>
        <v>0</v>
      </c>
      <c r="D62" s="71">
        <f>Dienststelle!E83</f>
        <v>0</v>
      </c>
      <c r="E62" s="71">
        <f>Dienststelle!E83</f>
        <v>0</v>
      </c>
    </row>
    <row r="63" spans="1:5" ht="12.75">
      <c r="A63" s="70" t="s">
        <v>52</v>
      </c>
      <c r="B63" s="71">
        <f>Dienststelle!B84</f>
        <v>0</v>
      </c>
      <c r="C63" s="71">
        <f>Dienststelle!C84</f>
        <v>0</v>
      </c>
      <c r="D63" s="71">
        <f>Dienststelle!E84</f>
        <v>0</v>
      </c>
      <c r="E63" s="71">
        <f>Dienststelle!E84</f>
        <v>0</v>
      </c>
    </row>
    <row r="64" spans="1:5" ht="12.75">
      <c r="A64" s="70" t="s">
        <v>53</v>
      </c>
      <c r="B64" s="71">
        <f>Dienststelle!B85</f>
        <v>0</v>
      </c>
      <c r="C64" s="71">
        <f>Dienststelle!C85</f>
        <v>0</v>
      </c>
      <c r="D64" s="71">
        <f>Dienststelle!E85</f>
        <v>0</v>
      </c>
      <c r="E64" s="71">
        <f>Dienststelle!E85</f>
        <v>0</v>
      </c>
    </row>
    <row r="65" spans="1:5" ht="12.75">
      <c r="A65" s="70" t="s">
        <v>54</v>
      </c>
      <c r="B65" s="71">
        <f>Dienststelle!B86</f>
        <v>0</v>
      </c>
      <c r="C65" s="71">
        <f>Dienststelle!C86</f>
        <v>0</v>
      </c>
      <c r="D65" s="71">
        <f>Dienststelle!E86</f>
        <v>0</v>
      </c>
      <c r="E65" s="71">
        <f>Dienststelle!E86</f>
        <v>0</v>
      </c>
    </row>
    <row r="66" spans="1:5" ht="12.75">
      <c r="A66" s="70" t="s">
        <v>55</v>
      </c>
      <c r="B66" s="71">
        <f>Dienststelle!B87</f>
        <v>0</v>
      </c>
      <c r="C66" s="71">
        <f>Dienststelle!C87</f>
        <v>0</v>
      </c>
      <c r="D66" s="71">
        <f>Dienststelle!E87</f>
        <v>0</v>
      </c>
      <c r="E66" s="71">
        <f>Dienststelle!E87</f>
        <v>0</v>
      </c>
    </row>
    <row r="67" spans="1:5" ht="12.75">
      <c r="A67" s="70" t="s">
        <v>56</v>
      </c>
      <c r="B67" s="71">
        <f>Dienststelle!B88</f>
        <v>0</v>
      </c>
      <c r="C67" s="71">
        <f>Dienststelle!C88</f>
        <v>0</v>
      </c>
      <c r="D67" s="71">
        <f>Dienststelle!E88</f>
        <v>0</v>
      </c>
      <c r="E67" s="71">
        <f>Dienststelle!E88</f>
        <v>0</v>
      </c>
    </row>
    <row r="68" spans="1:5" ht="12.75">
      <c r="A68" s="70" t="s">
        <v>57</v>
      </c>
      <c r="B68" s="71">
        <f>Dienststelle!B89</f>
        <v>0</v>
      </c>
      <c r="C68" s="71">
        <f>Dienststelle!C89</f>
        <v>0</v>
      </c>
      <c r="D68" s="71">
        <f>Dienststelle!E89</f>
        <v>0</v>
      </c>
      <c r="E68" s="71">
        <f>Dienststelle!E89</f>
        <v>0</v>
      </c>
    </row>
    <row r="69" spans="1:5" ht="12.75">
      <c r="A69" s="70" t="s">
        <v>58</v>
      </c>
      <c r="B69" s="71">
        <f>Dienststelle!B90</f>
        <v>0</v>
      </c>
      <c r="C69" s="71">
        <f>Dienststelle!C90</f>
        <v>0</v>
      </c>
      <c r="D69" s="71">
        <f>Dienststelle!E90</f>
        <v>0</v>
      </c>
      <c r="E69" s="71">
        <f>Dienststelle!E90</f>
        <v>0</v>
      </c>
    </row>
    <row r="70" spans="1:5" ht="12.75">
      <c r="A70" s="70" t="s">
        <v>59</v>
      </c>
      <c r="B70" s="71">
        <f>Dienststelle!B91</f>
        <v>0</v>
      </c>
      <c r="C70" s="71">
        <f>Dienststelle!C91</f>
        <v>0</v>
      </c>
      <c r="D70" s="71">
        <f>Dienststelle!E91</f>
        <v>0</v>
      </c>
      <c r="E70" s="71">
        <f>Dienststelle!E91</f>
        <v>0</v>
      </c>
    </row>
    <row r="71" spans="1:5" ht="12.75">
      <c r="A71" s="70" t="s">
        <v>60</v>
      </c>
      <c r="B71" s="71">
        <f>Dienststelle!B92</f>
        <v>0</v>
      </c>
      <c r="C71" s="71">
        <f>Dienststelle!C92</f>
        <v>0</v>
      </c>
      <c r="D71" s="71">
        <f>Dienststelle!E92</f>
        <v>0</v>
      </c>
      <c r="E71" s="71">
        <f>Dienststelle!E92</f>
        <v>0</v>
      </c>
    </row>
    <row r="72" spans="1:5" ht="12.75">
      <c r="A72" s="70" t="s">
        <v>61</v>
      </c>
      <c r="B72" s="71">
        <f>Dienststelle!B93</f>
        <v>0</v>
      </c>
      <c r="C72" s="71">
        <f>Dienststelle!C93</f>
        <v>0</v>
      </c>
      <c r="D72" s="71">
        <f>Dienststelle!E93</f>
        <v>0</v>
      </c>
      <c r="E72" s="71">
        <f>Dienststelle!E93</f>
        <v>0</v>
      </c>
    </row>
    <row r="73" spans="1:5" ht="12.75">
      <c r="A73" s="70" t="s">
        <v>62</v>
      </c>
      <c r="B73" s="71">
        <f>Dienststelle!B94</f>
        <v>0</v>
      </c>
      <c r="C73" s="71">
        <f>Dienststelle!C94</f>
        <v>0</v>
      </c>
      <c r="D73" s="71">
        <f>Dienststelle!E94</f>
        <v>0</v>
      </c>
      <c r="E73" s="71">
        <f>Dienststelle!E94</f>
        <v>0</v>
      </c>
    </row>
    <row r="74" spans="1:5" ht="12.75">
      <c r="A74" s="70" t="s">
        <v>63</v>
      </c>
      <c r="B74" s="71">
        <f>Dienststelle!B95</f>
        <v>0</v>
      </c>
      <c r="C74" s="71">
        <f>Dienststelle!C95</f>
        <v>0</v>
      </c>
      <c r="D74" s="71">
        <f>Dienststelle!E95</f>
        <v>0</v>
      </c>
      <c r="E74" s="71">
        <f>Dienststelle!E95</f>
        <v>0</v>
      </c>
    </row>
    <row r="75" spans="1:5" ht="12.75">
      <c r="A75" s="70" t="s">
        <v>64</v>
      </c>
      <c r="B75" s="71">
        <f>Dienststelle!B96</f>
        <v>0</v>
      </c>
      <c r="C75" s="71">
        <f>Dienststelle!C96</f>
        <v>0</v>
      </c>
      <c r="D75" s="71">
        <f>Dienststelle!E96</f>
        <v>0</v>
      </c>
      <c r="E75" s="71">
        <f>Dienststelle!E96</f>
        <v>0</v>
      </c>
    </row>
    <row r="76" spans="1:5" ht="12.75">
      <c r="A76" s="70" t="s">
        <v>65</v>
      </c>
      <c r="B76" s="71">
        <f>Dienststelle!B97</f>
        <v>0</v>
      </c>
      <c r="C76" s="71">
        <f>Dienststelle!C97</f>
        <v>0</v>
      </c>
      <c r="D76" s="71">
        <f>Dienststelle!E97</f>
        <v>0</v>
      </c>
      <c r="E76" s="71">
        <f>Dienststelle!E97</f>
        <v>0</v>
      </c>
    </row>
    <row r="77" spans="1:5" ht="12.75">
      <c r="A77" s="70" t="s">
        <v>66</v>
      </c>
      <c r="B77" s="71">
        <f>Dienststelle!B98</f>
        <v>0</v>
      </c>
      <c r="C77" s="71">
        <f>Dienststelle!C98</f>
        <v>0</v>
      </c>
      <c r="D77" s="71">
        <f>Dienststelle!E98</f>
        <v>0</v>
      </c>
      <c r="E77" s="71">
        <f>Dienststelle!E98</f>
        <v>0</v>
      </c>
    </row>
    <row r="78" spans="1:5" ht="12.75">
      <c r="A78" s="70" t="s">
        <v>67</v>
      </c>
      <c r="B78" s="71">
        <f>Dienststelle!B99</f>
        <v>0</v>
      </c>
      <c r="C78" s="71">
        <f>Dienststelle!C99</f>
        <v>0</v>
      </c>
      <c r="D78" s="71">
        <f>Dienststelle!E99</f>
        <v>0</v>
      </c>
      <c r="E78" s="71">
        <f>Dienststelle!E99</f>
        <v>0</v>
      </c>
    </row>
    <row r="79" spans="1:5" ht="12.75">
      <c r="A79" s="70" t="s">
        <v>68</v>
      </c>
      <c r="B79" s="71">
        <f>Dienststelle!B100</f>
        <v>0</v>
      </c>
      <c r="C79" s="71">
        <f>Dienststelle!C100</f>
        <v>0</v>
      </c>
      <c r="D79" s="71">
        <f>Dienststelle!E100</f>
        <v>0</v>
      </c>
      <c r="E79" s="71">
        <f>Dienststelle!E100</f>
        <v>0</v>
      </c>
    </row>
    <row r="80" spans="1:5" ht="12.75">
      <c r="A80" s="70" t="s">
        <v>69</v>
      </c>
      <c r="B80" s="71">
        <f>Dienststelle!B101</f>
        <v>0</v>
      </c>
      <c r="C80" s="71">
        <f>Dienststelle!C101</f>
        <v>0</v>
      </c>
      <c r="D80" s="71">
        <f>Dienststelle!E101</f>
        <v>0</v>
      </c>
      <c r="E80" s="71">
        <f>Dienststelle!E101</f>
        <v>0</v>
      </c>
    </row>
    <row r="81" ht="12.75">
      <c r="A81"/>
    </row>
    <row r="82" ht="12.75">
      <c r="A82" s="38" t="s">
        <v>76</v>
      </c>
    </row>
    <row r="83" ht="12.75">
      <c r="A83" s="35"/>
    </row>
    <row r="84" spans="1:2" ht="12.75">
      <c r="A84" s="33" t="s">
        <v>80</v>
      </c>
      <c r="B84" s="47">
        <f>'Geräte Dienststelle'!B9</f>
        <v>0</v>
      </c>
    </row>
    <row r="85" spans="1:2" ht="12.75">
      <c r="A85" s="33" t="s">
        <v>82</v>
      </c>
      <c r="B85" s="47">
        <f>'Geräte Dienststelle'!B10</f>
        <v>0</v>
      </c>
    </row>
    <row r="86" spans="1:2" ht="12.75">
      <c r="A86" s="33" t="s">
        <v>84</v>
      </c>
      <c r="B86" s="47">
        <f>'Geräte Dienststelle'!B11</f>
        <v>0</v>
      </c>
    </row>
    <row r="87" spans="1:2" ht="12.75">
      <c r="A87" s="33" t="s">
        <v>86</v>
      </c>
      <c r="B87" s="47">
        <f>'Geräte Dienststelle'!B12</f>
        <v>0</v>
      </c>
    </row>
    <row r="88" spans="1:2" ht="12.75">
      <c r="A88" s="33" t="s">
        <v>88</v>
      </c>
      <c r="B88" s="47">
        <f>'Geräte Dienststelle'!B13</f>
        <v>0</v>
      </c>
    </row>
    <row r="89" spans="1:2" ht="12.75">
      <c r="A89" s="33" t="s">
        <v>90</v>
      </c>
      <c r="B89" s="47">
        <f>'Geräte Dienststelle'!B14</f>
        <v>0</v>
      </c>
    </row>
    <row r="90" spans="1:2" ht="12.75">
      <c r="A90" s="33" t="s">
        <v>92</v>
      </c>
      <c r="B90" s="47">
        <f>'Geräte Dienststelle'!B15</f>
        <v>0</v>
      </c>
    </row>
    <row r="91" spans="1:2" ht="12.75">
      <c r="A91" s="33" t="s">
        <v>94</v>
      </c>
      <c r="B91" s="47">
        <f>'Geräte Dienststelle'!B16</f>
        <v>0</v>
      </c>
    </row>
    <row r="92" spans="1:2" ht="12.75">
      <c r="A92" s="33" t="s">
        <v>96</v>
      </c>
      <c r="B92" s="47">
        <f>'Geräte Dienststelle'!B17</f>
        <v>0</v>
      </c>
    </row>
    <row r="93" spans="1:2" ht="12.75">
      <c r="A93" s="33" t="s">
        <v>98</v>
      </c>
      <c r="B93" s="47">
        <f>'Geräte Dienststelle'!B18</f>
        <v>0</v>
      </c>
    </row>
    <row r="94" spans="1:2" ht="12.75">
      <c r="A94" s="33" t="s">
        <v>99</v>
      </c>
      <c r="B94" s="47">
        <f>'Geräte Dienststelle'!B19</f>
        <v>0</v>
      </c>
    </row>
    <row r="95" spans="1:2" ht="12.75">
      <c r="A95" s="37" t="s">
        <v>101</v>
      </c>
      <c r="B95" s="47">
        <f>'Geräte Dienststelle'!B20</f>
        <v>0</v>
      </c>
    </row>
    <row r="96" spans="1:2" ht="12.75">
      <c r="A96" s="38" t="s">
        <v>103</v>
      </c>
      <c r="B96" s="47">
        <f>'Geräte Dienststelle'!B21</f>
        <v>0</v>
      </c>
    </row>
    <row r="97" spans="1:2" ht="12.75">
      <c r="A97" s="33" t="s">
        <v>105</v>
      </c>
      <c r="B97" s="47">
        <f>'Geräte Dienststelle'!B23</f>
        <v>0</v>
      </c>
    </row>
    <row r="98" spans="1:2" ht="12.75">
      <c r="A98" s="33" t="s">
        <v>107</v>
      </c>
      <c r="B98" s="47">
        <f>'Geräte Dienststelle'!B24</f>
        <v>0</v>
      </c>
    </row>
    <row r="99" spans="1:2" ht="12.75">
      <c r="A99" s="41" t="s">
        <v>109</v>
      </c>
      <c r="B99" s="47">
        <f>'Geräte Dienststelle'!B25</f>
        <v>0</v>
      </c>
    </row>
    <row r="100" spans="1:2" ht="12.75">
      <c r="A100" s="33" t="s">
        <v>112</v>
      </c>
      <c r="B100" s="47">
        <f>'Geräte Dienststelle'!B27</f>
        <v>0</v>
      </c>
    </row>
    <row r="101" spans="1:2" ht="12.75">
      <c r="A101" s="33" t="s">
        <v>114</v>
      </c>
      <c r="B101" s="47">
        <f>'Geräte Dienststelle'!B28</f>
        <v>0</v>
      </c>
    </row>
    <row r="102" spans="1:2" ht="12.75">
      <c r="A102" s="33" t="s">
        <v>116</v>
      </c>
      <c r="B102" s="47">
        <f>'Geräte Dienststelle'!B29</f>
        <v>0</v>
      </c>
    </row>
    <row r="103" spans="1:2" ht="12.75">
      <c r="A103" s="33" t="s">
        <v>118</v>
      </c>
      <c r="B103" s="47">
        <f>'Geräte Dienststelle'!B30</f>
        <v>0</v>
      </c>
    </row>
    <row r="104" spans="1:2" ht="12.75">
      <c r="A104" s="37" t="s">
        <v>120</v>
      </c>
      <c r="B104" s="47">
        <f>'Geräte Dienststelle'!B31</f>
        <v>0</v>
      </c>
    </row>
    <row r="105" spans="1:2" ht="12.75">
      <c r="A105" s="38" t="s">
        <v>122</v>
      </c>
      <c r="B105" s="47">
        <f>'Geräte Dienststelle'!B32</f>
        <v>0</v>
      </c>
    </row>
    <row r="106" spans="1:2" ht="12.75">
      <c r="A106" s="33" t="s">
        <v>125</v>
      </c>
      <c r="B106" s="47">
        <f>'Geräte Dienststelle'!B34</f>
        <v>0</v>
      </c>
    </row>
    <row r="107" spans="1:2" ht="12.75">
      <c r="A107" s="33" t="s">
        <v>127</v>
      </c>
      <c r="B107" s="47">
        <f>'Geräte Dienststelle'!B35</f>
        <v>0</v>
      </c>
    </row>
    <row r="108" spans="1:2" ht="12.75">
      <c r="A108" s="38" t="s">
        <v>129</v>
      </c>
      <c r="B108" s="47">
        <f>'Geräte Dienststelle'!B36</f>
        <v>0</v>
      </c>
    </row>
    <row r="109" spans="1:2" ht="12.75">
      <c r="A109" s="33" t="s">
        <v>132</v>
      </c>
      <c r="B109" s="47">
        <f>'Geräte Dienststelle'!B38</f>
        <v>0</v>
      </c>
    </row>
    <row r="110" spans="1:2" ht="12.75">
      <c r="A110" s="33" t="s">
        <v>134</v>
      </c>
      <c r="B110" s="47">
        <f>'Geräte Dienststelle'!B39</f>
        <v>0</v>
      </c>
    </row>
    <row r="111" spans="1:2" ht="12.75">
      <c r="A111" s="33" t="s">
        <v>136</v>
      </c>
      <c r="B111" s="47">
        <f>'Geräte Dienststelle'!B40</f>
        <v>0</v>
      </c>
    </row>
    <row r="112" spans="1:2" ht="12.75">
      <c r="A112" s="33" t="s">
        <v>138</v>
      </c>
      <c r="B112" s="47">
        <f>'Geräte Dienststelle'!B41</f>
        <v>0</v>
      </c>
    </row>
    <row r="113" spans="1:2" ht="12.75">
      <c r="A113" s="33" t="s">
        <v>140</v>
      </c>
      <c r="B113" s="47">
        <f>'Geräte Dienststelle'!B42</f>
        <v>0</v>
      </c>
    </row>
    <row r="114" spans="1:2" ht="12.75">
      <c r="A114" s="38" t="s">
        <v>141</v>
      </c>
      <c r="B114" s="47">
        <f>'Geräte Dienststelle'!B43</f>
        <v>0</v>
      </c>
    </row>
    <row r="115" spans="1:2" ht="12.75">
      <c r="A115" s="33" t="s">
        <v>144</v>
      </c>
      <c r="B115" s="47">
        <f>'Geräte Dienststelle'!B45</f>
        <v>0</v>
      </c>
    </row>
    <row r="116" spans="1:2" ht="12.75">
      <c r="A116" s="33" t="s">
        <v>146</v>
      </c>
      <c r="B116" s="47">
        <f>'Geräte Dienststelle'!B46</f>
        <v>0</v>
      </c>
    </row>
    <row r="117" spans="1:2" ht="12.75">
      <c r="A117" s="33" t="s">
        <v>148</v>
      </c>
      <c r="B117" s="47">
        <f>'Geräte Dienststelle'!B47</f>
        <v>0</v>
      </c>
    </row>
    <row r="118" spans="1:2" ht="12.75">
      <c r="A118" s="33" t="s">
        <v>149</v>
      </c>
      <c r="B118" s="47">
        <f>'Geräte Dienststelle'!B48</f>
        <v>0</v>
      </c>
    </row>
    <row r="119" spans="1:2" ht="12.75">
      <c r="A119" s="37" t="s">
        <v>151</v>
      </c>
      <c r="B119" s="47">
        <f>'Geräte Dienststelle'!B49</f>
        <v>0</v>
      </c>
    </row>
    <row r="120" spans="1:2" ht="12.75">
      <c r="A120" s="38" t="s">
        <v>153</v>
      </c>
      <c r="B120" s="47">
        <f>'Geräte Dienststelle'!B50</f>
        <v>0</v>
      </c>
    </row>
    <row r="121" spans="1:2" ht="12.75">
      <c r="A121" s="33" t="s">
        <v>156</v>
      </c>
      <c r="B121" s="47">
        <f>'Geräte Dienststelle'!B52</f>
        <v>0</v>
      </c>
    </row>
    <row r="122" spans="1:2" ht="12.75">
      <c r="A122" s="33" t="s">
        <v>158</v>
      </c>
      <c r="B122" s="47">
        <f>'Geräte Dienststelle'!B53</f>
        <v>0</v>
      </c>
    </row>
    <row r="123" spans="1:2" ht="12.75">
      <c r="A123" s="38" t="s">
        <v>160</v>
      </c>
      <c r="B123" s="47">
        <f>'Geräte Dienststelle'!B54</f>
        <v>0</v>
      </c>
    </row>
    <row r="124" spans="1:2" ht="12.75">
      <c r="A124" s="33" t="s">
        <v>163</v>
      </c>
      <c r="B124" s="47">
        <f>'Geräte Dienststelle'!B56</f>
        <v>0</v>
      </c>
    </row>
    <row r="125" spans="1:2" ht="12.75">
      <c r="A125" s="38" t="s">
        <v>164</v>
      </c>
      <c r="B125" s="47">
        <f>'Geräte Dienststelle'!B57</f>
        <v>0</v>
      </c>
    </row>
    <row r="126" spans="1:2" ht="12.75">
      <c r="A126" s="33" t="s">
        <v>167</v>
      </c>
      <c r="B126" s="47">
        <f>'Geräte Dienststelle'!B59</f>
        <v>0</v>
      </c>
    </row>
    <row r="127" spans="1:2" ht="12.75">
      <c r="A127" s="33" t="s">
        <v>168</v>
      </c>
      <c r="B127" s="47">
        <f>'Geräte Dienststelle'!B60</f>
        <v>0</v>
      </c>
    </row>
    <row r="128" spans="1:2" ht="12.75">
      <c r="A128" s="38" t="s">
        <v>170</v>
      </c>
      <c r="B128" s="47">
        <f>'Geräte Dienststelle'!B61</f>
        <v>0</v>
      </c>
    </row>
    <row r="129" spans="1:2" ht="12.75">
      <c r="A129" s="33" t="s">
        <v>173</v>
      </c>
      <c r="B129" s="47">
        <f>'Geräte Dienststelle'!B63</f>
        <v>0</v>
      </c>
    </row>
    <row r="130" spans="1:2" ht="12.75">
      <c r="A130" s="33" t="s">
        <v>175</v>
      </c>
      <c r="B130" s="47">
        <f>'Geräte Dienststelle'!B64</f>
        <v>0</v>
      </c>
    </row>
    <row r="131" spans="1:2" ht="12.75">
      <c r="A131" s="33" t="s">
        <v>177</v>
      </c>
      <c r="B131" s="47">
        <f>'Geräte Dienststelle'!B65</f>
        <v>0</v>
      </c>
    </row>
    <row r="132" spans="1:2" ht="12.75">
      <c r="A132" s="33" t="s">
        <v>179</v>
      </c>
      <c r="B132" s="47">
        <f>'Geräte Dienststelle'!B66</f>
        <v>0</v>
      </c>
    </row>
    <row r="133" spans="1:2" ht="12.75">
      <c r="A133" s="38" t="s">
        <v>180</v>
      </c>
      <c r="B133" s="47">
        <f>'Geräte Dienststelle'!B67</f>
        <v>0</v>
      </c>
    </row>
    <row r="134" spans="1:2" ht="12.75">
      <c r="A134" s="33" t="s">
        <v>183</v>
      </c>
      <c r="B134" s="47">
        <f>'Geräte Dienststelle'!B69</f>
        <v>0</v>
      </c>
    </row>
    <row r="135" spans="1:2" ht="12.75">
      <c r="A135" s="37" t="s">
        <v>185</v>
      </c>
      <c r="B135" s="47">
        <f>'Geräte Dienststelle'!B71</f>
        <v>0</v>
      </c>
    </row>
    <row r="136" spans="1:2" ht="12.75">
      <c r="A136" s="38" t="s">
        <v>187</v>
      </c>
      <c r="B136" s="47">
        <f>'Geräte Dienststelle'!B72</f>
        <v>0</v>
      </c>
    </row>
    <row r="137" spans="1:2" ht="12.75">
      <c r="A137" s="33" t="s">
        <v>189</v>
      </c>
      <c r="B137" s="47">
        <f>'Geräte Dienststelle'!B74</f>
        <v>0</v>
      </c>
    </row>
    <row r="138" spans="1:2" ht="12.75">
      <c r="A138" s="33" t="s">
        <v>190</v>
      </c>
      <c r="B138" s="47">
        <f>'Geräte Dienststelle'!B75</f>
        <v>0</v>
      </c>
    </row>
    <row r="139" spans="1:2" ht="12.75">
      <c r="A139" s="33" t="s">
        <v>191</v>
      </c>
      <c r="B139" s="47">
        <f>'Geräte Dienststelle'!B76</f>
        <v>0</v>
      </c>
    </row>
    <row r="140" spans="1:2" ht="12.75">
      <c r="A140" s="38" t="s">
        <v>192</v>
      </c>
      <c r="B140" s="47">
        <f>'Geräte Dienststelle'!B77</f>
        <v>0</v>
      </c>
    </row>
    <row r="141" spans="1:2" ht="12.75">
      <c r="A141" s="33" t="s">
        <v>193</v>
      </c>
      <c r="B141" s="47">
        <f>'Geräte Dienststelle'!B79</f>
        <v>0</v>
      </c>
    </row>
    <row r="142" spans="1:2" ht="12.75">
      <c r="A142" s="33" t="s">
        <v>194</v>
      </c>
      <c r="B142" s="47">
        <f>'Geräte Dienststelle'!B80</f>
        <v>0</v>
      </c>
    </row>
    <row r="143" spans="1:2" ht="12.75">
      <c r="A143" s="33" t="s">
        <v>195</v>
      </c>
      <c r="B143" s="47">
        <f>'Geräte Dienststelle'!B81</f>
        <v>0</v>
      </c>
    </row>
    <row r="144" spans="1:2" ht="12.75">
      <c r="A144" s="33" t="s">
        <v>196</v>
      </c>
      <c r="B144" s="47">
        <f>'Geräte Dienststelle'!B82</f>
        <v>0</v>
      </c>
    </row>
    <row r="145" spans="1:2" ht="12.75">
      <c r="A145" s="33" t="s">
        <v>197</v>
      </c>
      <c r="B145" s="47">
        <f>'Geräte Dienststelle'!B83</f>
        <v>0</v>
      </c>
    </row>
    <row r="146" spans="1:2" ht="12.75">
      <c r="A146" s="38" t="s">
        <v>198</v>
      </c>
      <c r="B146" s="47">
        <f>'Geräte Dienststelle'!B84</f>
        <v>0</v>
      </c>
    </row>
    <row r="147" spans="1:2" ht="12.75">
      <c r="A147" s="33" t="s">
        <v>520</v>
      </c>
      <c r="B147" s="47">
        <f>'Geräte Dienststelle'!B86</f>
        <v>0</v>
      </c>
    </row>
    <row r="148" spans="1:2" ht="12.75">
      <c r="A148" s="37" t="s">
        <v>75</v>
      </c>
      <c r="B148" s="47"/>
    </row>
    <row r="149" spans="1:2" ht="12.75">
      <c r="A149" s="38" t="s">
        <v>77</v>
      </c>
      <c r="B149" s="47"/>
    </row>
    <row r="150" spans="1:2" ht="12.75">
      <c r="A150" s="39" t="s">
        <v>79</v>
      </c>
      <c r="B150" s="47"/>
    </row>
    <row r="151" spans="1:2" ht="12.75">
      <c r="A151" s="33" t="s">
        <v>81</v>
      </c>
      <c r="B151" s="47">
        <f>'Geräte Dienststelle'!E9</f>
        <v>0</v>
      </c>
    </row>
    <row r="152" spans="1:2" ht="12.75">
      <c r="A152" s="33" t="s">
        <v>83</v>
      </c>
      <c r="B152" s="47">
        <f>'Geräte Dienststelle'!E10</f>
        <v>0</v>
      </c>
    </row>
    <row r="153" spans="1:2" ht="12.75">
      <c r="A153" s="33" t="s">
        <v>85</v>
      </c>
      <c r="B153" s="47">
        <f>'Geräte Dienststelle'!E11</f>
        <v>0</v>
      </c>
    </row>
    <row r="154" spans="1:2" ht="12.75">
      <c r="A154" s="40" t="s">
        <v>87</v>
      </c>
      <c r="B154" s="47">
        <f>'Geräte Dienststelle'!E12</f>
        <v>0</v>
      </c>
    </row>
    <row r="155" spans="1:2" ht="12.75">
      <c r="A155" s="33" t="s">
        <v>89</v>
      </c>
      <c r="B155" s="47">
        <f>'Geräte Dienststelle'!E13</f>
        <v>0</v>
      </c>
    </row>
    <row r="156" spans="1:2" ht="12.75">
      <c r="A156" s="33" t="s">
        <v>91</v>
      </c>
      <c r="B156" s="47">
        <f>'Geräte Dienststelle'!E14</f>
        <v>0</v>
      </c>
    </row>
    <row r="157" spans="1:2" ht="12.75">
      <c r="A157" s="33" t="s">
        <v>93</v>
      </c>
      <c r="B157" s="47">
        <f>'Geräte Dienststelle'!E15</f>
        <v>0</v>
      </c>
    </row>
    <row r="158" spans="1:2" ht="12.75">
      <c r="A158" s="33" t="s">
        <v>95</v>
      </c>
      <c r="B158" s="47">
        <f>'Geräte Dienststelle'!E16</f>
        <v>0</v>
      </c>
    </row>
    <row r="159" spans="1:2" ht="12.75">
      <c r="A159" s="38" t="s">
        <v>97</v>
      </c>
      <c r="B159" s="47">
        <f>'Geräte Dienststelle'!E17</f>
        <v>0</v>
      </c>
    </row>
    <row r="160" spans="1:2" ht="12.75">
      <c r="A160" s="33" t="s">
        <v>100</v>
      </c>
      <c r="B160" s="47">
        <f>'Geräte Dienststelle'!E19</f>
        <v>0</v>
      </c>
    </row>
    <row r="161" spans="1:2" ht="12.75">
      <c r="A161" s="33" t="s">
        <v>102</v>
      </c>
      <c r="B161" s="47">
        <f>'Geräte Dienststelle'!E20</f>
        <v>0</v>
      </c>
    </row>
    <row r="162" spans="1:2" ht="12.75">
      <c r="A162" s="38" t="s">
        <v>104</v>
      </c>
      <c r="B162" s="47">
        <f>'Geräte Dienststelle'!E21</f>
        <v>0</v>
      </c>
    </row>
    <row r="163" spans="1:2" ht="12.75">
      <c r="A163" s="33" t="s">
        <v>106</v>
      </c>
      <c r="B163" s="47">
        <f>'Geräte Dienststelle'!E23</f>
        <v>0</v>
      </c>
    </row>
    <row r="164" spans="1:2" ht="12.75">
      <c r="A164" s="37" t="s">
        <v>108</v>
      </c>
      <c r="B164" s="47">
        <f>'Geräte Dienststelle'!E24</f>
        <v>0</v>
      </c>
    </row>
    <row r="165" spans="1:2" ht="12.75">
      <c r="A165" s="38" t="s">
        <v>110</v>
      </c>
      <c r="B165" s="47">
        <f>'Geräte Dienststelle'!E25</f>
        <v>0</v>
      </c>
    </row>
    <row r="166" spans="1:2" ht="12.75">
      <c r="A166" s="33" t="s">
        <v>113</v>
      </c>
      <c r="B166" s="47">
        <f>'Geräte Dienststelle'!E27</f>
        <v>0</v>
      </c>
    </row>
    <row r="167" spans="1:2" ht="12.75">
      <c r="A167" s="33" t="s">
        <v>115</v>
      </c>
      <c r="B167" s="47">
        <f>'Geräte Dienststelle'!E28</f>
        <v>0</v>
      </c>
    </row>
    <row r="168" spans="1:2" ht="12.75">
      <c r="A168" s="33" t="s">
        <v>117</v>
      </c>
      <c r="B168" s="47">
        <f>'Geräte Dienststelle'!E29</f>
        <v>0</v>
      </c>
    </row>
    <row r="169" spans="1:2" ht="12.75">
      <c r="A169" s="33" t="s">
        <v>119</v>
      </c>
      <c r="B169" s="47">
        <f>'Geräte Dienststelle'!E30</f>
        <v>0</v>
      </c>
    </row>
    <row r="170" spans="1:2" ht="12.75">
      <c r="A170" s="33" t="s">
        <v>121</v>
      </c>
      <c r="B170" s="47">
        <f>'Geräte Dienststelle'!E31</f>
        <v>0</v>
      </c>
    </row>
    <row r="171" spans="1:2" ht="12.75">
      <c r="A171" s="33" t="s">
        <v>123</v>
      </c>
      <c r="B171" s="47">
        <f>'Geräte Dienststelle'!E32</f>
        <v>0</v>
      </c>
    </row>
    <row r="172" spans="1:2" ht="12.75">
      <c r="A172" s="33" t="s">
        <v>124</v>
      </c>
      <c r="B172" s="47">
        <f>'Geräte Dienststelle'!E33</f>
        <v>0</v>
      </c>
    </row>
    <row r="173" spans="1:2" ht="12.75">
      <c r="A173" s="33" t="s">
        <v>126</v>
      </c>
      <c r="B173" s="47">
        <f>'Geräte Dienststelle'!E34</f>
        <v>0</v>
      </c>
    </row>
    <row r="174" spans="1:2" ht="12.75">
      <c r="A174" s="33" t="s">
        <v>128</v>
      </c>
      <c r="B174" s="47">
        <f>'Geräte Dienststelle'!E35</f>
        <v>0</v>
      </c>
    </row>
    <row r="175" spans="1:2" ht="12.75">
      <c r="A175" s="40" t="s">
        <v>130</v>
      </c>
      <c r="B175" s="47">
        <f>'Geräte Dienststelle'!E36</f>
        <v>0</v>
      </c>
    </row>
    <row r="176" spans="1:2" ht="12.75">
      <c r="A176" s="33" t="s">
        <v>131</v>
      </c>
      <c r="B176" s="47">
        <f>'Geräte Dienststelle'!E37</f>
        <v>0</v>
      </c>
    </row>
    <row r="177" spans="1:2" ht="12.75">
      <c r="A177" s="33" t="s">
        <v>133</v>
      </c>
      <c r="B177" s="47">
        <f>'Geräte Dienststelle'!E38</f>
        <v>0</v>
      </c>
    </row>
    <row r="178" spans="1:2" ht="12.75">
      <c r="A178" s="33" t="s">
        <v>135</v>
      </c>
      <c r="B178" s="47">
        <f>'Geräte Dienststelle'!E39</f>
        <v>0</v>
      </c>
    </row>
    <row r="179" spans="1:2" ht="12.75">
      <c r="A179" s="33" t="s">
        <v>137</v>
      </c>
      <c r="B179" s="47">
        <f>'Geräte Dienststelle'!E40</f>
        <v>0</v>
      </c>
    </row>
    <row r="180" spans="1:2" ht="12.75">
      <c r="A180" s="38" t="s">
        <v>139</v>
      </c>
      <c r="B180" s="47">
        <f>'Geräte Dienststelle'!E41</f>
        <v>0</v>
      </c>
    </row>
    <row r="181" spans="1:2" ht="12.75">
      <c r="A181" s="33" t="s">
        <v>142</v>
      </c>
      <c r="B181" s="47">
        <f>'Geräte Dienststelle'!E43</f>
        <v>0</v>
      </c>
    </row>
    <row r="182" spans="1:2" ht="12.75">
      <c r="A182" s="33" t="s">
        <v>143</v>
      </c>
      <c r="B182" s="47">
        <f>'Geräte Dienststelle'!E44</f>
        <v>0</v>
      </c>
    </row>
    <row r="183" spans="1:2" ht="12.75">
      <c r="A183" s="33" t="s">
        <v>145</v>
      </c>
      <c r="B183" s="47">
        <f>'Geräte Dienststelle'!E45</f>
        <v>0</v>
      </c>
    </row>
    <row r="184" spans="1:2" ht="12.75">
      <c r="A184" s="37" t="s">
        <v>147</v>
      </c>
      <c r="B184" s="47">
        <f>'Geräte Dienststelle'!E46</f>
        <v>0</v>
      </c>
    </row>
    <row r="185" spans="1:2" ht="12.75">
      <c r="A185" s="33" t="s">
        <v>150</v>
      </c>
      <c r="B185" s="47">
        <f>'Geräte Dienststelle'!E48</f>
        <v>0</v>
      </c>
    </row>
    <row r="186" spans="1:2" ht="12.75">
      <c r="A186" s="33" t="s">
        <v>152</v>
      </c>
      <c r="B186" s="47">
        <f>'Geräte Dienststelle'!E49</f>
        <v>0</v>
      </c>
    </row>
    <row r="187" spans="1:2" ht="12.75">
      <c r="A187" s="33" t="s">
        <v>154</v>
      </c>
      <c r="B187" s="47">
        <f>'Geräte Dienststelle'!E50</f>
        <v>0</v>
      </c>
    </row>
    <row r="188" spans="1:2" ht="12.75">
      <c r="A188" s="33" t="s">
        <v>155</v>
      </c>
      <c r="B188" s="47">
        <f>'Geräte Dienststelle'!E51</f>
        <v>0</v>
      </c>
    </row>
    <row r="189" spans="1:2" ht="12.75">
      <c r="A189" s="33" t="s">
        <v>157</v>
      </c>
      <c r="B189" s="47">
        <f>'Geräte Dienststelle'!E52</f>
        <v>0</v>
      </c>
    </row>
    <row r="190" spans="1:2" ht="12.75">
      <c r="A190" s="33" t="s">
        <v>159</v>
      </c>
      <c r="B190" s="47">
        <f>'Geräte Dienststelle'!E53</f>
        <v>0</v>
      </c>
    </row>
    <row r="191" spans="1:2" ht="12.75">
      <c r="A191" s="37" t="s">
        <v>161</v>
      </c>
      <c r="B191" s="47">
        <f>'Geräte Dienststelle'!E54</f>
        <v>0</v>
      </c>
    </row>
    <row r="192" spans="1:2" ht="12.75">
      <c r="A192" s="38" t="s">
        <v>162</v>
      </c>
      <c r="B192" s="47">
        <f>'Geräte Dienststelle'!E55</f>
        <v>0</v>
      </c>
    </row>
    <row r="193" spans="1:2" ht="12.75">
      <c r="A193" s="33" t="s">
        <v>165</v>
      </c>
      <c r="B193" s="47">
        <f>'Geräte Dienststelle'!E57</f>
        <v>0</v>
      </c>
    </row>
    <row r="194" spans="1:2" ht="12.75">
      <c r="A194" s="38" t="s">
        <v>166</v>
      </c>
      <c r="B194" s="47">
        <f>'Geräte Dienststelle'!E58</f>
        <v>0</v>
      </c>
    </row>
    <row r="195" spans="1:2" ht="12.75">
      <c r="A195" s="33" t="s">
        <v>169</v>
      </c>
      <c r="B195" s="47">
        <f>'Geräte Dienststelle'!E60</f>
        <v>0</v>
      </c>
    </row>
    <row r="196" spans="1:2" ht="12.75">
      <c r="A196" s="33" t="s">
        <v>171</v>
      </c>
      <c r="B196" s="47">
        <f>'Geräte Dienststelle'!E61</f>
        <v>0</v>
      </c>
    </row>
    <row r="197" spans="1:2" ht="12.75">
      <c r="A197" s="33" t="s">
        <v>172</v>
      </c>
      <c r="B197" s="47">
        <f>'Geräte Dienststelle'!E62</f>
        <v>0</v>
      </c>
    </row>
    <row r="198" spans="1:2" ht="12.75">
      <c r="A198" s="33" t="s">
        <v>174</v>
      </c>
      <c r="B198" s="47">
        <f>'Geräte Dienststelle'!E63</f>
        <v>0</v>
      </c>
    </row>
    <row r="199" spans="1:2" ht="12.75">
      <c r="A199" s="33" t="s">
        <v>176</v>
      </c>
      <c r="B199" s="47">
        <f>'Geräte Dienststelle'!E64</f>
        <v>0</v>
      </c>
    </row>
    <row r="200" spans="1:2" ht="12.75">
      <c r="A200" s="38" t="s">
        <v>178</v>
      </c>
      <c r="B200" s="47">
        <f>'Geräte Dienststelle'!E65</f>
        <v>0</v>
      </c>
    </row>
    <row r="201" spans="1:2" ht="12.75">
      <c r="A201" s="33" t="s">
        <v>181</v>
      </c>
      <c r="B201" s="47">
        <f>'Geräte Dienststelle'!E67</f>
        <v>0</v>
      </c>
    </row>
    <row r="202" spans="1:2" ht="12.75">
      <c r="A202" s="33" t="s">
        <v>182</v>
      </c>
      <c r="B202" s="47">
        <f>'Geräte Dienststelle'!E68</f>
        <v>0</v>
      </c>
    </row>
    <row r="203" spans="1:2" ht="12.75">
      <c r="A203" s="38" t="s">
        <v>184</v>
      </c>
      <c r="B203" s="47">
        <f>'Geräte Dienststelle'!E69</f>
        <v>0</v>
      </c>
    </row>
    <row r="204" spans="1:2" ht="12.75">
      <c r="A204" s="33" t="s">
        <v>186</v>
      </c>
      <c r="B204" s="47">
        <f>'Geräte Dienststelle'!E71</f>
        <v>0</v>
      </c>
    </row>
    <row r="205" spans="1:2" ht="12.75">
      <c r="A205" s="33" t="s">
        <v>188</v>
      </c>
      <c r="B205" s="47">
        <f>'Geräte Dienststelle'!E72</f>
        <v>0</v>
      </c>
    </row>
    <row r="206" ht="12.75">
      <c r="B206" s="47"/>
    </row>
  </sheetData>
  <sheetProtection/>
  <mergeCells count="2">
    <mergeCell ref="I45:I46"/>
    <mergeCell ref="I47:I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showGridLines="0" showRowColHeaders="0" zoomScalePageLayoutView="0" workbookViewId="0" topLeftCell="A1">
      <pane ySplit="4" topLeftCell="A5" activePane="bottomLeft" state="frozen"/>
      <selection pane="topLeft" activeCell="A1" sqref="A1:B1"/>
      <selection pane="bottomLeft" activeCell="B9" sqref="B9"/>
    </sheetView>
  </sheetViews>
  <sheetFormatPr defaultColWidth="11.421875" defaultRowHeight="15.75" customHeight="1"/>
  <cols>
    <col min="1" max="1" width="40.7109375" style="35" customWidth="1"/>
    <col min="2" max="2" width="14.7109375" style="35" customWidth="1"/>
    <col min="3" max="3" width="10.57421875" style="35" customWidth="1"/>
    <col min="4" max="4" width="39.28125" style="35" customWidth="1"/>
    <col min="5" max="5" width="14.7109375" style="35" customWidth="1"/>
    <col min="6" max="16384" width="11.421875" style="35" customWidth="1"/>
  </cols>
  <sheetData>
    <row r="1" spans="1:5" ht="15.75" customHeight="1">
      <c r="A1" s="130" t="s">
        <v>73</v>
      </c>
      <c r="B1" s="130"/>
      <c r="C1" s="130"/>
      <c r="D1" s="130"/>
      <c r="E1" s="130"/>
    </row>
    <row r="2" spans="1:5" s="36" customFormat="1" ht="15.75" customHeight="1">
      <c r="A2" s="130"/>
      <c r="B2" s="130"/>
      <c r="C2" s="130"/>
      <c r="D2" s="130"/>
      <c r="E2" s="130"/>
    </row>
    <row r="3" spans="1:5" ht="15.75" customHeight="1">
      <c r="A3" s="130"/>
      <c r="B3" s="130"/>
      <c r="C3" s="130"/>
      <c r="D3" s="130"/>
      <c r="E3" s="130"/>
    </row>
    <row r="5" spans="1:5" ht="15.75" customHeight="1">
      <c r="A5" s="3"/>
      <c r="B5" s="1"/>
      <c r="C5" s="1"/>
      <c r="D5" s="1"/>
      <c r="E5" s="1"/>
    </row>
    <row r="6" spans="1:5" ht="15.75" customHeight="1">
      <c r="A6" s="4" t="s">
        <v>74</v>
      </c>
      <c r="B6" s="1"/>
      <c r="C6" s="1"/>
      <c r="D6" s="4" t="s">
        <v>75</v>
      </c>
      <c r="E6" s="1"/>
    </row>
    <row r="7" spans="1:5" ht="15.75" customHeight="1">
      <c r="A7" s="11" t="s">
        <v>76</v>
      </c>
      <c r="B7" s="1"/>
      <c r="C7" s="1"/>
      <c r="D7" s="11" t="s">
        <v>77</v>
      </c>
      <c r="E7" s="1"/>
    </row>
    <row r="8" spans="1:5" ht="15.75" customHeight="1">
      <c r="A8" s="1"/>
      <c r="B8" s="91" t="s">
        <v>78</v>
      </c>
      <c r="C8" s="1"/>
      <c r="D8" s="92" t="s">
        <v>79</v>
      </c>
      <c r="E8" s="91" t="s">
        <v>78</v>
      </c>
    </row>
    <row r="9" spans="1:5" ht="15.75" customHeight="1">
      <c r="A9" s="118" t="s">
        <v>612</v>
      </c>
      <c r="B9" s="31"/>
      <c r="C9" s="1"/>
      <c r="D9" s="6" t="s">
        <v>584</v>
      </c>
      <c r="E9" s="31"/>
    </row>
    <row r="10" spans="1:5" ht="15.75" customHeight="1">
      <c r="A10" s="118" t="s">
        <v>611</v>
      </c>
      <c r="B10" s="31"/>
      <c r="C10" s="1"/>
      <c r="D10" s="6" t="s">
        <v>585</v>
      </c>
      <c r="E10" s="31"/>
    </row>
    <row r="11" spans="1:5" ht="15.75" customHeight="1">
      <c r="A11" s="6" t="s">
        <v>84</v>
      </c>
      <c r="B11" s="31"/>
      <c r="C11" s="1"/>
      <c r="D11" s="120" t="s">
        <v>665</v>
      </c>
      <c r="E11" s="31"/>
    </row>
    <row r="12" spans="1:5" ht="15.75" customHeight="1">
      <c r="A12" s="118" t="s">
        <v>587</v>
      </c>
      <c r="B12" s="31"/>
      <c r="C12" s="1"/>
      <c r="D12" s="86" t="s">
        <v>87</v>
      </c>
      <c r="E12" s="87"/>
    </row>
    <row r="13" spans="1:5" ht="15.75" customHeight="1">
      <c r="A13" s="118" t="s">
        <v>626</v>
      </c>
      <c r="B13" s="31"/>
      <c r="C13" s="1"/>
      <c r="D13" s="118" t="s">
        <v>581</v>
      </c>
      <c r="E13" s="31"/>
    </row>
    <row r="14" spans="1:5" ht="15.75" customHeight="1">
      <c r="A14" s="6" t="s">
        <v>599</v>
      </c>
      <c r="B14" s="31"/>
      <c r="C14" s="1"/>
      <c r="D14" s="118" t="s">
        <v>582</v>
      </c>
      <c r="E14" s="31"/>
    </row>
    <row r="15" spans="1:5" ht="15.75" customHeight="1">
      <c r="A15" s="6" t="s">
        <v>598</v>
      </c>
      <c r="B15" s="31"/>
      <c r="C15" s="1"/>
      <c r="D15" s="118" t="s">
        <v>580</v>
      </c>
      <c r="E15" s="31"/>
    </row>
    <row r="16" spans="1:5" ht="15.75" customHeight="1">
      <c r="A16" s="6" t="s">
        <v>597</v>
      </c>
      <c r="B16" s="31"/>
      <c r="C16" s="1"/>
      <c r="D16" s="118" t="s">
        <v>579</v>
      </c>
      <c r="E16" s="31"/>
    </row>
    <row r="17" spans="1:5" ht="15.75" customHeight="1">
      <c r="A17" s="118" t="s">
        <v>596</v>
      </c>
      <c r="B17" s="31"/>
      <c r="C17" s="1"/>
      <c r="D17" s="11" t="s">
        <v>97</v>
      </c>
      <c r="E17" s="1"/>
    </row>
    <row r="18" spans="1:5" ht="15.75" customHeight="1">
      <c r="A18" s="118" t="s">
        <v>664</v>
      </c>
      <c r="B18" s="31"/>
      <c r="C18" s="1"/>
      <c r="D18" s="1"/>
      <c r="E18" s="91" t="s">
        <v>78</v>
      </c>
    </row>
    <row r="19" spans="1:5" ht="15.75" customHeight="1">
      <c r="A19" s="6" t="s">
        <v>99</v>
      </c>
      <c r="B19" s="31"/>
      <c r="C19" s="1"/>
      <c r="D19" s="118" t="s">
        <v>609</v>
      </c>
      <c r="E19" s="31"/>
    </row>
    <row r="20" spans="1:5" ht="15.75" customHeight="1">
      <c r="A20" s="4" t="s">
        <v>101</v>
      </c>
      <c r="B20" s="1"/>
      <c r="C20" s="1"/>
      <c r="D20" s="118" t="s">
        <v>575</v>
      </c>
      <c r="E20" s="31"/>
    </row>
    <row r="21" spans="1:5" ht="15.75" customHeight="1">
      <c r="A21" s="11" t="s">
        <v>103</v>
      </c>
      <c r="B21" s="1"/>
      <c r="C21" s="1"/>
      <c r="D21" s="11" t="s">
        <v>104</v>
      </c>
      <c r="E21" s="1"/>
    </row>
    <row r="22" spans="1:5" ht="15.75" customHeight="1">
      <c r="A22" s="1"/>
      <c r="B22" s="91" t="s">
        <v>78</v>
      </c>
      <c r="C22" s="1"/>
      <c r="D22" s="1"/>
      <c r="E22" s="91" t="s">
        <v>78</v>
      </c>
    </row>
    <row r="23" spans="1:5" ht="15.75" customHeight="1">
      <c r="A23" s="118" t="s">
        <v>639</v>
      </c>
      <c r="B23" s="31"/>
      <c r="C23" s="1"/>
      <c r="D23" s="118" t="s">
        <v>592</v>
      </c>
      <c r="E23" s="31"/>
    </row>
    <row r="24" spans="1:5" ht="15.75" customHeight="1">
      <c r="A24" s="118" t="s">
        <v>638</v>
      </c>
      <c r="B24" s="31"/>
      <c r="C24" s="1"/>
      <c r="D24" s="4" t="s">
        <v>108</v>
      </c>
      <c r="E24" s="1"/>
    </row>
    <row r="25" spans="1:5" ht="15.75" customHeight="1">
      <c r="A25" s="93" t="s">
        <v>109</v>
      </c>
      <c r="B25" s="90"/>
      <c r="C25" s="1"/>
      <c r="D25" s="11" t="s">
        <v>110</v>
      </c>
      <c r="E25" s="1"/>
    </row>
    <row r="26" spans="1:5" ht="15.75" customHeight="1">
      <c r="A26" s="1"/>
      <c r="B26" s="91" t="s">
        <v>78</v>
      </c>
      <c r="C26" s="1"/>
      <c r="D26" s="92" t="s">
        <v>111</v>
      </c>
      <c r="E26" s="91" t="s">
        <v>78</v>
      </c>
    </row>
    <row r="27" spans="1:5" ht="15.75" customHeight="1">
      <c r="A27" s="118" t="s">
        <v>627</v>
      </c>
      <c r="B27" s="31"/>
      <c r="C27" s="1"/>
      <c r="D27" s="6" t="s">
        <v>113</v>
      </c>
      <c r="E27" s="31"/>
    </row>
    <row r="28" spans="1:5" ht="15.75" customHeight="1">
      <c r="A28" s="118" t="s">
        <v>588</v>
      </c>
      <c r="B28" s="31"/>
      <c r="C28" s="1"/>
      <c r="D28" s="118" t="s">
        <v>601</v>
      </c>
      <c r="E28" s="31"/>
    </row>
    <row r="29" spans="1:5" ht="15.75" customHeight="1">
      <c r="A29" s="6" t="s">
        <v>116</v>
      </c>
      <c r="B29" s="31"/>
      <c r="C29" s="1"/>
      <c r="D29" s="118" t="s">
        <v>600</v>
      </c>
      <c r="E29" s="31"/>
    </row>
    <row r="30" spans="1:5" ht="15.75" customHeight="1">
      <c r="A30" s="6" t="s">
        <v>118</v>
      </c>
      <c r="B30" s="31"/>
      <c r="C30" s="1"/>
      <c r="D30" s="118" t="s">
        <v>602</v>
      </c>
      <c r="E30" s="31"/>
    </row>
    <row r="31" spans="1:5" ht="15.75" customHeight="1">
      <c r="A31" s="4" t="s">
        <v>120</v>
      </c>
      <c r="B31" s="1"/>
      <c r="C31" s="1"/>
      <c r="D31" s="118" t="s">
        <v>607</v>
      </c>
      <c r="E31" s="31"/>
    </row>
    <row r="32" spans="1:5" ht="15.75" customHeight="1">
      <c r="A32" s="11" t="s">
        <v>122</v>
      </c>
      <c r="B32" s="1"/>
      <c r="C32" s="1"/>
      <c r="D32" s="118" t="s">
        <v>643</v>
      </c>
      <c r="E32" s="31"/>
    </row>
    <row r="33" spans="1:5" ht="15.75" customHeight="1">
      <c r="A33" s="1"/>
      <c r="B33" s="91" t="s">
        <v>78</v>
      </c>
      <c r="C33" s="1"/>
      <c r="D33" s="118" t="s">
        <v>593</v>
      </c>
      <c r="E33" s="31"/>
    </row>
    <row r="34" spans="1:5" ht="15.75" customHeight="1">
      <c r="A34" s="6" t="s">
        <v>125</v>
      </c>
      <c r="B34" s="31"/>
      <c r="C34" s="1"/>
      <c r="D34" s="118" t="s">
        <v>630</v>
      </c>
      <c r="E34" s="31"/>
    </row>
    <row r="35" spans="1:5" ht="15.75" customHeight="1">
      <c r="A35" s="118" t="s">
        <v>610</v>
      </c>
      <c r="B35" s="31"/>
      <c r="C35" s="1"/>
      <c r="D35" s="118" t="s">
        <v>620</v>
      </c>
      <c r="E35" s="31"/>
    </row>
    <row r="36" spans="1:5" ht="15.75" customHeight="1">
      <c r="A36" s="11" t="s">
        <v>129</v>
      </c>
      <c r="B36" s="1"/>
      <c r="C36" s="1"/>
      <c r="D36" s="86" t="s">
        <v>130</v>
      </c>
      <c r="E36" s="87"/>
    </row>
    <row r="37" spans="1:5" ht="15.75" customHeight="1">
      <c r="A37" s="1"/>
      <c r="B37" s="91" t="s">
        <v>504</v>
      </c>
      <c r="C37" s="1"/>
      <c r="D37" s="118" t="s">
        <v>617</v>
      </c>
      <c r="E37" s="31"/>
    </row>
    <row r="38" spans="1:5" ht="15.75" customHeight="1">
      <c r="A38" s="6" t="s">
        <v>605</v>
      </c>
      <c r="B38" s="31"/>
      <c r="C38" s="1"/>
      <c r="D38" s="118" t="s">
        <v>618</v>
      </c>
      <c r="E38" s="31"/>
    </row>
    <row r="39" spans="1:5" ht="15.75" customHeight="1">
      <c r="A39" s="119" t="s">
        <v>606</v>
      </c>
      <c r="B39" s="31"/>
      <c r="C39" s="1"/>
      <c r="D39" s="118" t="s">
        <v>619</v>
      </c>
      <c r="E39" s="31"/>
    </row>
    <row r="40" spans="1:5" ht="15.75" customHeight="1">
      <c r="A40" s="6" t="s">
        <v>604</v>
      </c>
      <c r="B40" s="31"/>
      <c r="C40" s="1"/>
      <c r="D40" s="118" t="s">
        <v>625</v>
      </c>
      <c r="E40" s="31"/>
    </row>
    <row r="41" spans="1:5" ht="15.75" customHeight="1">
      <c r="A41" s="6" t="s">
        <v>629</v>
      </c>
      <c r="B41" s="31"/>
      <c r="C41" s="1"/>
      <c r="D41" s="11" t="s">
        <v>139</v>
      </c>
      <c r="E41" s="1"/>
    </row>
    <row r="42" spans="1:5" ht="15.75" customHeight="1">
      <c r="A42" s="6" t="s">
        <v>628</v>
      </c>
      <c r="B42" s="31"/>
      <c r="C42" s="1"/>
      <c r="D42" s="1"/>
      <c r="E42" s="91" t="s">
        <v>78</v>
      </c>
    </row>
    <row r="43" spans="1:5" ht="15.75" customHeight="1">
      <c r="A43" s="11" t="s">
        <v>141</v>
      </c>
      <c r="B43" s="1"/>
      <c r="C43" s="1"/>
      <c r="D43" s="118" t="s">
        <v>640</v>
      </c>
      <c r="E43" s="31"/>
    </row>
    <row r="44" spans="1:5" ht="15.75" customHeight="1">
      <c r="A44" s="1"/>
      <c r="B44" s="91" t="s">
        <v>78</v>
      </c>
      <c r="C44" s="1"/>
      <c r="D44" s="118" t="s">
        <v>641</v>
      </c>
      <c r="E44" s="31"/>
    </row>
    <row r="45" spans="1:5" ht="15.75" customHeight="1">
      <c r="A45" s="6" t="s">
        <v>144</v>
      </c>
      <c r="B45" s="31"/>
      <c r="C45" s="1"/>
      <c r="D45" s="118" t="s">
        <v>591</v>
      </c>
      <c r="E45" s="31"/>
    </row>
    <row r="46" spans="1:5" ht="15.75" customHeight="1">
      <c r="A46" s="6" t="s">
        <v>146</v>
      </c>
      <c r="B46" s="31"/>
      <c r="C46" s="1"/>
      <c r="D46" s="4" t="s">
        <v>147</v>
      </c>
      <c r="E46" s="1"/>
    </row>
    <row r="47" spans="1:5" ht="15.75" customHeight="1">
      <c r="A47" s="6" t="s">
        <v>148</v>
      </c>
      <c r="B47" s="31"/>
      <c r="C47" s="1"/>
      <c r="D47" s="92"/>
      <c r="E47" s="91" t="s">
        <v>78</v>
      </c>
    </row>
    <row r="48" spans="1:5" ht="15.75" customHeight="1">
      <c r="A48" s="6" t="s">
        <v>149</v>
      </c>
      <c r="B48" s="31"/>
      <c r="C48" s="1"/>
      <c r="D48" s="118" t="s">
        <v>608</v>
      </c>
      <c r="E48" s="31"/>
    </row>
    <row r="49" spans="1:5" ht="15.75" customHeight="1">
      <c r="A49" s="4" t="s">
        <v>151</v>
      </c>
      <c r="B49" s="1"/>
      <c r="C49" s="1"/>
      <c r="D49" s="6" t="s">
        <v>152</v>
      </c>
      <c r="E49" s="31"/>
    </row>
    <row r="50" spans="1:5" ht="15.75" customHeight="1">
      <c r="A50" s="11" t="s">
        <v>153</v>
      </c>
      <c r="B50" s="1"/>
      <c r="C50" s="1"/>
      <c r="D50" s="6" t="s">
        <v>521</v>
      </c>
      <c r="E50" s="31"/>
    </row>
    <row r="51" spans="1:5" ht="15.75" customHeight="1">
      <c r="A51" s="1"/>
      <c r="B51" s="91" t="s">
        <v>78</v>
      </c>
      <c r="C51" s="1"/>
      <c r="D51" s="6" t="s">
        <v>155</v>
      </c>
      <c r="E51" s="31"/>
    </row>
    <row r="52" spans="1:5" ht="15.75" customHeight="1">
      <c r="A52" s="6" t="s">
        <v>576</v>
      </c>
      <c r="B52" s="31"/>
      <c r="C52" s="1"/>
      <c r="D52" s="6" t="s">
        <v>157</v>
      </c>
      <c r="E52" s="31"/>
    </row>
    <row r="53" spans="1:5" ht="15.75" customHeight="1">
      <c r="A53" s="118" t="s">
        <v>603</v>
      </c>
      <c r="B53" s="31"/>
      <c r="C53" s="1"/>
      <c r="D53" s="118" t="s">
        <v>642</v>
      </c>
      <c r="E53" s="31"/>
    </row>
    <row r="54" spans="1:5" ht="15.75" customHeight="1">
      <c r="A54" s="11" t="s">
        <v>160</v>
      </c>
      <c r="B54" s="1"/>
      <c r="C54" s="1"/>
      <c r="D54" s="4" t="s">
        <v>161</v>
      </c>
      <c r="E54" s="1"/>
    </row>
    <row r="55" spans="1:5" ht="15.75" customHeight="1">
      <c r="A55" s="1"/>
      <c r="B55" s="91" t="s">
        <v>78</v>
      </c>
      <c r="C55" s="1"/>
      <c r="D55" s="11" t="s">
        <v>162</v>
      </c>
      <c r="E55" s="1"/>
    </row>
    <row r="56" spans="1:5" ht="15.75" customHeight="1">
      <c r="A56" s="6" t="s">
        <v>163</v>
      </c>
      <c r="B56" s="31"/>
      <c r="C56" s="1"/>
      <c r="D56" s="1"/>
      <c r="E56" s="91" t="s">
        <v>78</v>
      </c>
    </row>
    <row r="57" spans="1:5" ht="15.75" customHeight="1">
      <c r="A57" s="11" t="s">
        <v>164</v>
      </c>
      <c r="B57" s="1"/>
      <c r="C57" s="1"/>
      <c r="D57" s="118" t="s">
        <v>578</v>
      </c>
      <c r="E57" s="31"/>
    </row>
    <row r="58" spans="1:5" ht="15.75" customHeight="1">
      <c r="A58" s="1"/>
      <c r="B58" s="91" t="s">
        <v>78</v>
      </c>
      <c r="C58" s="1"/>
      <c r="D58" s="11" t="s">
        <v>166</v>
      </c>
      <c r="E58" s="1"/>
    </row>
    <row r="59" spans="1:5" ht="15.75" customHeight="1">
      <c r="A59" s="118" t="s">
        <v>589</v>
      </c>
      <c r="B59" s="31"/>
      <c r="C59" s="1"/>
      <c r="D59" s="1"/>
      <c r="E59" s="91" t="s">
        <v>78</v>
      </c>
    </row>
    <row r="60" spans="1:5" ht="15.75" customHeight="1">
      <c r="A60" s="118" t="s">
        <v>590</v>
      </c>
      <c r="B60" s="31"/>
      <c r="C60" s="1"/>
      <c r="D60" s="118" t="s">
        <v>594</v>
      </c>
      <c r="E60" s="31"/>
    </row>
    <row r="61" spans="1:5" ht="15.75" customHeight="1">
      <c r="A61" s="11" t="s">
        <v>170</v>
      </c>
      <c r="B61" s="1"/>
      <c r="C61" s="1"/>
      <c r="D61" s="118" t="s">
        <v>621</v>
      </c>
      <c r="E61" s="31"/>
    </row>
    <row r="62" spans="1:5" ht="15.75" customHeight="1">
      <c r="A62" s="1"/>
      <c r="B62" s="91" t="s">
        <v>78</v>
      </c>
      <c r="C62" s="1"/>
      <c r="D62" s="118" t="s">
        <v>622</v>
      </c>
      <c r="E62" s="31"/>
    </row>
    <row r="63" spans="1:5" ht="15.75" customHeight="1">
      <c r="A63" s="118" t="s">
        <v>632</v>
      </c>
      <c r="B63" s="31"/>
      <c r="C63" s="1"/>
      <c r="D63" s="118" t="s">
        <v>623</v>
      </c>
      <c r="E63" s="31"/>
    </row>
    <row r="64" spans="1:5" ht="15.75" customHeight="1">
      <c r="A64" s="118" t="s">
        <v>633</v>
      </c>
      <c r="B64" s="31"/>
      <c r="C64" s="1"/>
      <c r="D64" s="118" t="s">
        <v>636</v>
      </c>
      <c r="E64" s="31"/>
    </row>
    <row r="65" spans="1:5" ht="15.75" customHeight="1">
      <c r="A65" s="118" t="s">
        <v>616</v>
      </c>
      <c r="B65" s="31"/>
      <c r="C65" s="1"/>
      <c r="D65" s="11" t="s">
        <v>178</v>
      </c>
      <c r="E65" s="1"/>
    </row>
    <row r="66" spans="1:5" ht="15.75" customHeight="1">
      <c r="A66" s="118" t="s">
        <v>634</v>
      </c>
      <c r="B66" s="31"/>
      <c r="C66" s="1"/>
      <c r="D66" s="1"/>
      <c r="E66" s="91" t="s">
        <v>78</v>
      </c>
    </row>
    <row r="67" spans="1:5" ht="15.75" customHeight="1">
      <c r="A67" s="11" t="s">
        <v>180</v>
      </c>
      <c r="B67" s="1"/>
      <c r="C67" s="1"/>
      <c r="D67" s="118" t="s">
        <v>577</v>
      </c>
      <c r="E67" s="31"/>
    </row>
    <row r="68" spans="1:5" ht="15.75" customHeight="1">
      <c r="A68" s="1"/>
      <c r="B68" s="91" t="s">
        <v>78</v>
      </c>
      <c r="C68" s="1"/>
      <c r="D68" s="118" t="s">
        <v>637</v>
      </c>
      <c r="E68" s="31"/>
    </row>
    <row r="69" spans="1:5" ht="15.75" customHeight="1">
      <c r="A69" s="118" t="s">
        <v>631</v>
      </c>
      <c r="B69" s="31"/>
      <c r="C69" s="1"/>
      <c r="D69" s="11" t="s">
        <v>184</v>
      </c>
      <c r="E69" s="1"/>
    </row>
    <row r="70" spans="1:5" ht="15.75" customHeight="1">
      <c r="A70" s="1"/>
      <c r="B70" s="1"/>
      <c r="C70" s="1"/>
      <c r="D70" s="1"/>
      <c r="E70" s="91" t="s">
        <v>78</v>
      </c>
    </row>
    <row r="71" spans="1:5" ht="15.75" customHeight="1">
      <c r="A71" s="4" t="s">
        <v>185</v>
      </c>
      <c r="B71" s="1"/>
      <c r="C71" s="1"/>
      <c r="D71" s="118" t="s">
        <v>583</v>
      </c>
      <c r="E71" s="31"/>
    </row>
    <row r="72" spans="1:5" ht="15.75" customHeight="1">
      <c r="A72" s="11" t="s">
        <v>187</v>
      </c>
      <c r="B72" s="1"/>
      <c r="C72" s="1"/>
      <c r="D72" s="118" t="s">
        <v>586</v>
      </c>
      <c r="E72" s="31"/>
    </row>
    <row r="73" spans="1:5" ht="15.75" customHeight="1">
      <c r="A73" s="1"/>
      <c r="B73" s="91" t="s">
        <v>78</v>
      </c>
      <c r="C73" s="1"/>
      <c r="D73" s="1"/>
      <c r="E73" s="1"/>
    </row>
    <row r="74" spans="1:5" ht="15.75" customHeight="1">
      <c r="A74" s="6" t="s">
        <v>189</v>
      </c>
      <c r="B74" s="31"/>
      <c r="C74" s="1"/>
      <c r="D74" s="1"/>
      <c r="E74" s="1"/>
    </row>
    <row r="75" spans="1:5" ht="15.75" customHeight="1">
      <c r="A75" s="6" t="s">
        <v>595</v>
      </c>
      <c r="B75" s="31"/>
      <c r="C75" s="1"/>
      <c r="D75" s="1"/>
      <c r="E75" s="1"/>
    </row>
    <row r="76" spans="1:5" ht="15.75" customHeight="1">
      <c r="A76" s="118" t="s">
        <v>624</v>
      </c>
      <c r="B76" s="31"/>
      <c r="C76" s="1"/>
      <c r="D76" s="1"/>
      <c r="E76" s="1"/>
    </row>
    <row r="77" spans="1:5" ht="15.75" customHeight="1">
      <c r="A77" s="11" t="s">
        <v>192</v>
      </c>
      <c r="B77" s="1"/>
      <c r="C77" s="1"/>
      <c r="D77" s="1"/>
      <c r="E77" s="1"/>
    </row>
    <row r="78" spans="1:5" ht="15.75" customHeight="1">
      <c r="A78" s="1"/>
      <c r="B78" s="91" t="s">
        <v>78</v>
      </c>
      <c r="C78" s="1"/>
      <c r="D78" s="1"/>
      <c r="E78" s="1"/>
    </row>
    <row r="79" spans="1:5" ht="15.75" customHeight="1">
      <c r="A79" s="118" t="s">
        <v>635</v>
      </c>
      <c r="B79" s="31"/>
      <c r="C79" s="1"/>
      <c r="D79" s="1"/>
      <c r="E79" s="1"/>
    </row>
    <row r="80" spans="1:5" ht="15.75" customHeight="1">
      <c r="A80" s="118" t="s">
        <v>613</v>
      </c>
      <c r="B80" s="31"/>
      <c r="C80" s="1"/>
      <c r="D80" s="1"/>
      <c r="E80" s="1"/>
    </row>
    <row r="81" spans="1:5" ht="15.75" customHeight="1">
      <c r="A81" s="118" t="s">
        <v>615</v>
      </c>
      <c r="B81" s="31"/>
      <c r="C81" s="1"/>
      <c r="D81" s="1"/>
      <c r="E81" s="1"/>
    </row>
    <row r="82" spans="1:5" ht="15.75" customHeight="1">
      <c r="A82" s="118" t="s">
        <v>614</v>
      </c>
      <c r="B82" s="31"/>
      <c r="C82" s="1"/>
      <c r="D82" s="1"/>
      <c r="E82" s="1"/>
    </row>
    <row r="83" spans="1:5" ht="15.75" customHeight="1">
      <c r="A83" s="6" t="s">
        <v>197</v>
      </c>
      <c r="B83" s="31"/>
      <c r="C83" s="1"/>
      <c r="D83" s="1"/>
      <c r="E83" s="1"/>
    </row>
    <row r="84" spans="1:5" ht="15.75" customHeight="1">
      <c r="A84" s="11" t="s">
        <v>198</v>
      </c>
      <c r="B84" s="1"/>
      <c r="C84" s="1"/>
      <c r="D84" s="1"/>
      <c r="E84" s="1"/>
    </row>
    <row r="85" spans="1:5" ht="15.75" customHeight="1">
      <c r="A85" s="1"/>
      <c r="B85" s="91" t="s">
        <v>78</v>
      </c>
      <c r="C85" s="1"/>
      <c r="D85" s="1"/>
      <c r="E85" s="1"/>
    </row>
    <row r="86" spans="1:5" ht="15.75" customHeight="1">
      <c r="A86" s="6" t="s">
        <v>520</v>
      </c>
      <c r="B86" s="31"/>
      <c r="C86" s="1"/>
      <c r="D86" s="1"/>
      <c r="E86" s="1"/>
    </row>
    <row r="87" spans="1:5" ht="15.75" customHeight="1">
      <c r="A87" s="90"/>
      <c r="B87" s="30"/>
      <c r="C87" s="1"/>
      <c r="D87" s="1"/>
      <c r="E87" s="1"/>
    </row>
    <row r="88" spans="1:5" ht="15.75" customHeight="1">
      <c r="A88" s="11" t="s">
        <v>644</v>
      </c>
      <c r="B88" s="1"/>
      <c r="C88" s="1"/>
      <c r="D88" s="11" t="s">
        <v>644</v>
      </c>
      <c r="E88" s="1"/>
    </row>
    <row r="89" spans="1:5" ht="15.75" customHeight="1">
      <c r="A89" s="1"/>
      <c r="B89" s="91" t="s">
        <v>78</v>
      </c>
      <c r="C89" s="5"/>
      <c r="D89" s="92"/>
      <c r="E89" s="91" t="s">
        <v>78</v>
      </c>
    </row>
    <row r="90" spans="1:5" ht="15.75" customHeight="1">
      <c r="A90" s="118" t="s">
        <v>645</v>
      </c>
      <c r="B90" s="31"/>
      <c r="C90" s="1"/>
      <c r="D90" s="118" t="s">
        <v>659</v>
      </c>
      <c r="E90" s="31"/>
    </row>
    <row r="91" spans="1:5" ht="15.75" customHeight="1">
      <c r="A91" s="118" t="s">
        <v>646</v>
      </c>
      <c r="B91" s="31"/>
      <c r="C91" s="1"/>
      <c r="D91" s="118" t="s">
        <v>660</v>
      </c>
      <c r="E91" s="31"/>
    </row>
    <row r="92" spans="1:5" ht="15.75" customHeight="1">
      <c r="A92" s="118" t="s">
        <v>647</v>
      </c>
      <c r="B92" s="31"/>
      <c r="C92" s="1"/>
      <c r="D92" s="118" t="s">
        <v>661</v>
      </c>
      <c r="E92" s="31"/>
    </row>
    <row r="93" spans="1:5" ht="15.75" customHeight="1">
      <c r="A93" s="118" t="s">
        <v>648</v>
      </c>
      <c r="B93" s="31"/>
      <c r="C93" s="1"/>
      <c r="D93" s="118" t="s">
        <v>662</v>
      </c>
      <c r="E93" s="31"/>
    </row>
    <row r="94" spans="1:5" ht="15.75" customHeight="1">
      <c r="A94" s="118" t="s">
        <v>649</v>
      </c>
      <c r="B94" s="31"/>
      <c r="C94" s="1"/>
      <c r="D94" s="118" t="s">
        <v>663</v>
      </c>
      <c r="E94" s="31"/>
    </row>
    <row r="95" spans="1:5" ht="15.75" customHeight="1">
      <c r="A95" s="118" t="s">
        <v>650</v>
      </c>
      <c r="B95" s="31"/>
      <c r="C95" s="1"/>
      <c r="D95" s="118" t="s">
        <v>666</v>
      </c>
      <c r="E95" s="31"/>
    </row>
    <row r="96" spans="1:5" ht="15.75" customHeight="1">
      <c r="A96" s="118" t="s">
        <v>651</v>
      </c>
      <c r="B96" s="31"/>
      <c r="C96" s="1"/>
      <c r="D96" s="118" t="s">
        <v>667</v>
      </c>
      <c r="E96" s="31"/>
    </row>
    <row r="97" spans="1:5" ht="15.75" customHeight="1">
      <c r="A97" s="118" t="s">
        <v>652</v>
      </c>
      <c r="B97" s="31"/>
      <c r="C97" s="1"/>
      <c r="D97" s="118" t="s">
        <v>668</v>
      </c>
      <c r="E97" s="31"/>
    </row>
    <row r="98" spans="1:5" ht="15.75" customHeight="1">
      <c r="A98" s="118" t="s">
        <v>653</v>
      </c>
      <c r="B98" s="31"/>
      <c r="C98" s="1"/>
      <c r="D98" s="118" t="s">
        <v>669</v>
      </c>
      <c r="E98" s="31"/>
    </row>
    <row r="99" spans="1:5" ht="15.75" customHeight="1">
      <c r="A99" s="118" t="s">
        <v>654</v>
      </c>
      <c r="B99" s="31"/>
      <c r="C99" s="1"/>
      <c r="D99" s="118" t="s">
        <v>670</v>
      </c>
      <c r="E99" s="31"/>
    </row>
    <row r="100" spans="1:5" ht="15.75" customHeight="1">
      <c r="A100" s="118" t="s">
        <v>655</v>
      </c>
      <c r="B100" s="31"/>
      <c r="C100" s="1"/>
      <c r="D100" s="118" t="s">
        <v>671</v>
      </c>
      <c r="E100" s="31"/>
    </row>
    <row r="101" spans="1:5" ht="15.75" customHeight="1">
      <c r="A101" s="118" t="s">
        <v>656</v>
      </c>
      <c r="B101" s="31"/>
      <c r="C101" s="1"/>
      <c r="D101" s="118" t="s">
        <v>672</v>
      </c>
      <c r="E101" s="31"/>
    </row>
    <row r="102" spans="1:5" ht="15.75" customHeight="1">
      <c r="A102" s="118" t="s">
        <v>657</v>
      </c>
      <c r="B102" s="31"/>
      <c r="C102" s="1"/>
      <c r="D102" s="118" t="s">
        <v>673</v>
      </c>
      <c r="E102" s="31"/>
    </row>
    <row r="103" spans="1:5" ht="15.75" customHeight="1">
      <c r="A103" s="118" t="s">
        <v>658</v>
      </c>
      <c r="B103" s="31"/>
      <c r="C103" s="1"/>
      <c r="D103" s="118" t="s">
        <v>674</v>
      </c>
      <c r="E103" s="31"/>
    </row>
    <row r="104" spans="1:5" ht="15.75" customHeight="1">
      <c r="A104" s="90"/>
      <c r="B104" s="30"/>
      <c r="C104" s="1"/>
      <c r="D104" s="1"/>
      <c r="E104" s="1"/>
    </row>
    <row r="105" spans="1:5" ht="15.75" customHeight="1">
      <c r="A105" s="1"/>
      <c r="B105" s="1"/>
      <c r="C105" s="1"/>
      <c r="D105" s="1"/>
      <c r="E105" s="1"/>
    </row>
    <row r="106" spans="1:5" ht="15.75" customHeight="1">
      <c r="A106" s="6" t="s">
        <v>70</v>
      </c>
      <c r="B106" s="34"/>
      <c r="C106" s="1"/>
      <c r="D106" s="1"/>
      <c r="E106" s="1"/>
    </row>
    <row r="107" spans="1:5" ht="15.75" customHeight="1">
      <c r="A107" s="1"/>
      <c r="B107" s="1"/>
      <c r="C107" s="1"/>
      <c r="D107" s="1"/>
      <c r="E107" s="1"/>
    </row>
    <row r="108" spans="1:5" ht="15.75" customHeight="1">
      <c r="A108" s="6" t="s">
        <v>71</v>
      </c>
      <c r="B108" s="137"/>
      <c r="C108" s="138"/>
      <c r="D108" s="139"/>
      <c r="E108" s="1"/>
    </row>
    <row r="109" spans="1:5" ht="15.75" customHeight="1">
      <c r="A109" s="1"/>
      <c r="B109" s="1"/>
      <c r="C109" s="1"/>
      <c r="D109" s="1"/>
      <c r="E109" s="1"/>
    </row>
    <row r="110" spans="1:5" ht="15.75" customHeight="1">
      <c r="A110" s="6" t="s">
        <v>72</v>
      </c>
      <c r="B110" s="136"/>
      <c r="C110" s="136"/>
      <c r="D110" s="136"/>
      <c r="E110" s="1"/>
    </row>
    <row r="111" spans="1:5" ht="15.75" customHeight="1">
      <c r="A111" s="1"/>
      <c r="B111" s="1"/>
      <c r="C111" s="1"/>
      <c r="D111" s="1"/>
      <c r="E111" s="1"/>
    </row>
    <row r="112" spans="1:5" ht="15.75" customHeight="1">
      <c r="A112" s="1"/>
      <c r="B112" s="1"/>
      <c r="C112" s="1"/>
      <c r="D112" s="1"/>
      <c r="E112" s="1"/>
    </row>
    <row r="113" spans="1:5" ht="15.75" customHeight="1">
      <c r="A113" s="1"/>
      <c r="B113" s="1"/>
      <c r="C113" s="1"/>
      <c r="D113" s="1"/>
      <c r="E113" s="1"/>
    </row>
    <row r="114" spans="1:5" ht="15.75" customHeight="1">
      <c r="A114" s="1"/>
      <c r="B114" s="1"/>
      <c r="C114" s="1"/>
      <c r="D114" s="1"/>
      <c r="E114" s="1"/>
    </row>
    <row r="115" spans="1:5" ht="15.75" customHeight="1">
      <c r="A115" s="1"/>
      <c r="B115" s="1"/>
      <c r="C115" s="1"/>
      <c r="D115" s="1"/>
      <c r="E115" s="1"/>
    </row>
    <row r="116" spans="1:5" ht="15.75" customHeight="1">
      <c r="A116" s="1"/>
      <c r="B116" s="1"/>
      <c r="C116" s="1"/>
      <c r="D116" s="1"/>
      <c r="E116" s="1"/>
    </row>
    <row r="117" spans="1:5" ht="15.75" customHeight="1">
      <c r="A117" s="1"/>
      <c r="B117" s="1"/>
      <c r="C117" s="1"/>
      <c r="D117" s="1"/>
      <c r="E117" s="1"/>
    </row>
    <row r="118" spans="1:5" ht="15.75" customHeight="1">
      <c r="A118" s="1"/>
      <c r="B118" s="1"/>
      <c r="C118" s="1"/>
      <c r="D118" s="1"/>
      <c r="E118" s="1"/>
    </row>
    <row r="119" spans="1:5" ht="15.75" customHeight="1">
      <c r="A119" s="1"/>
      <c r="B119" s="1"/>
      <c r="C119" s="1"/>
      <c r="D119" s="1"/>
      <c r="E119" s="1"/>
    </row>
    <row r="120" spans="1:5" ht="15.75" customHeight="1">
      <c r="A120" s="1"/>
      <c r="B120" s="1"/>
      <c r="C120" s="1"/>
      <c r="D120" s="1"/>
      <c r="E120" s="1"/>
    </row>
  </sheetData>
  <sheetProtection password="CCB2" sheet="1" objects="1" scenarios="1" selectLockedCells="1"/>
  <mergeCells count="3">
    <mergeCell ref="A1:E3"/>
    <mergeCell ref="B108:D108"/>
    <mergeCell ref="B110:D110"/>
  </mergeCells>
  <printOptions/>
  <pageMargins left="0.6597222222222222" right="0.3541666666666667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B12" sqref="B12:C12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10"/>
      <c r="C8" s="110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INDEX(Fahrzeuge!E4:G4,,Fahrzeuge!A4)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Fahrzeuge!H4</f>
        <v> </v>
      </c>
      <c r="C11" s="133"/>
      <c r="D11" s="1"/>
      <c r="E11" s="140" t="s">
        <v>510</v>
      </c>
      <c r="F11" s="141"/>
    </row>
    <row r="12" spans="1:4" ht="15.75" customHeight="1">
      <c r="A12" s="6" t="s">
        <v>206</v>
      </c>
      <c r="B12" s="144"/>
      <c r="C12" s="144"/>
      <c r="D12" s="1"/>
    </row>
    <row r="13" spans="1:4" ht="15.75" customHeight="1">
      <c r="A13" s="98" t="s">
        <v>5</v>
      </c>
      <c r="B13" s="133" t="str">
        <f>Dienststelle!B11</f>
        <v>Organisation</v>
      </c>
      <c r="C13" s="133"/>
      <c r="D13" s="1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Fahrzeuge!N4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"/>
      <c r="D21" s="1"/>
      <c r="E21" s="11" t="s">
        <v>198</v>
      </c>
      <c r="F21" s="1"/>
    </row>
    <row r="22" spans="1:6" ht="15.75" customHeight="1">
      <c r="A22" s="1"/>
      <c r="B22" s="1"/>
      <c r="C22" s="1"/>
      <c r="D22" s="1"/>
      <c r="E22" s="1"/>
      <c r="F22" s="91" t="s">
        <v>78</v>
      </c>
    </row>
    <row r="23" spans="1:6" ht="15.75" customHeight="1">
      <c r="A23" s="1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CCB2" sheet="1" objects="1" scenarios="1"/>
  <mergeCells count="12">
    <mergeCell ref="B15:C15"/>
    <mergeCell ref="B16:C16"/>
    <mergeCell ref="B11:C11"/>
    <mergeCell ref="B12:C12"/>
    <mergeCell ref="B13:C13"/>
    <mergeCell ref="B14:C14"/>
    <mergeCell ref="E11:F11"/>
    <mergeCell ref="A1:F3"/>
    <mergeCell ref="D6:F6"/>
    <mergeCell ref="D7:F7"/>
    <mergeCell ref="B10:C10"/>
    <mergeCell ref="E10:F10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I13" sqref="I13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INDEX(Fahrzeuge!E5:G5,,Fahrzeuge!A5)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Fahrzeuge!H5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Fahrzeuge!N5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E11:F11"/>
    <mergeCell ref="A1:F3"/>
    <mergeCell ref="D6:F6"/>
    <mergeCell ref="D7:F7"/>
    <mergeCell ref="B10:C10"/>
    <mergeCell ref="E10:F10"/>
    <mergeCell ref="B15:C15"/>
    <mergeCell ref="B16:C16"/>
    <mergeCell ref="B11:C11"/>
    <mergeCell ref="B12:C12"/>
    <mergeCell ref="B13:C13"/>
    <mergeCell ref="B14:C14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B96" sqref="B96:G111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INDEX(Fahrzeuge!E6:G6,,Fahrzeuge!A6)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Fahrzeuge!H6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Fahrzeuge!N6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B15:C15"/>
    <mergeCell ref="B16:C16"/>
    <mergeCell ref="B11:C11"/>
    <mergeCell ref="B12:C12"/>
    <mergeCell ref="B13:C13"/>
    <mergeCell ref="B14:C14"/>
    <mergeCell ref="E11:F11"/>
    <mergeCell ref="A1:F3"/>
    <mergeCell ref="D6:F6"/>
    <mergeCell ref="D7:F7"/>
    <mergeCell ref="B10:C10"/>
    <mergeCell ref="E10:F10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B96" sqref="B96:G111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INDEX(Fahrzeuge!E7:G7,,Fahrzeuge!A7)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Fahrzeuge!H7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Fahrzeuge!N7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E11:F11"/>
    <mergeCell ref="A1:F3"/>
    <mergeCell ref="D6:F6"/>
    <mergeCell ref="D7:F7"/>
    <mergeCell ref="B10:C10"/>
    <mergeCell ref="E10:F10"/>
    <mergeCell ref="B15:C15"/>
    <mergeCell ref="B16:C16"/>
    <mergeCell ref="B11:C11"/>
    <mergeCell ref="B12:C12"/>
    <mergeCell ref="B13:C13"/>
    <mergeCell ref="B14:C14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B96" sqref="B96:G111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INDEX(Fahrzeuge!E8:G8,,Fahrzeuge!A8)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Fahrzeuge!H8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Fahrzeuge!N8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B15:C15"/>
    <mergeCell ref="B16:C16"/>
    <mergeCell ref="B11:C11"/>
    <mergeCell ref="B12:C12"/>
    <mergeCell ref="B13:C13"/>
    <mergeCell ref="B14:C14"/>
    <mergeCell ref="E11:F11"/>
    <mergeCell ref="A1:F3"/>
    <mergeCell ref="D6:F6"/>
    <mergeCell ref="D7:F7"/>
    <mergeCell ref="B10:C10"/>
    <mergeCell ref="E10:F10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B96" sqref="B96:G111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INDEX(Fahrzeuge!E9:G9,,Fahrzeuge!A9)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Fahrzeuge!H9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Fahrzeuge!N9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E11:F11"/>
    <mergeCell ref="A1:F3"/>
    <mergeCell ref="D6:F6"/>
    <mergeCell ref="D7:F7"/>
    <mergeCell ref="B10:C10"/>
    <mergeCell ref="E10:F10"/>
    <mergeCell ref="B15:C15"/>
    <mergeCell ref="B16:C16"/>
    <mergeCell ref="B11:C11"/>
    <mergeCell ref="B12:C12"/>
    <mergeCell ref="B13:C13"/>
    <mergeCell ref="B14:C14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1"/>
  <sheetViews>
    <sheetView showGridLines="0" showRowColHeaders="0" zoomScalePageLayoutView="0" workbookViewId="0" topLeftCell="A1">
      <pane ySplit="7" topLeftCell="A8" activePane="bottomLeft" state="frozen"/>
      <selection pane="topLeft" activeCell="A1" sqref="A1:B1"/>
      <selection pane="bottomLeft" activeCell="B96" sqref="B96:G111"/>
    </sheetView>
  </sheetViews>
  <sheetFormatPr defaultColWidth="11.421875" defaultRowHeight="15.75" customHeight="1"/>
  <cols>
    <col min="1" max="1" width="40.7109375" style="35" customWidth="1"/>
    <col min="2" max="2" width="13.28125" style="35" customWidth="1"/>
    <col min="3" max="3" width="26.7109375" style="35" customWidth="1"/>
    <col min="4" max="4" width="5.140625" style="35" customWidth="1"/>
    <col min="5" max="5" width="39.28125" style="35" customWidth="1"/>
    <col min="6" max="6" width="18.00390625" style="35" customWidth="1"/>
    <col min="7" max="16384" width="11.421875" style="35" customWidth="1"/>
  </cols>
  <sheetData>
    <row r="1" spans="1:6" ht="15.75" customHeight="1">
      <c r="A1" s="130" t="s">
        <v>199</v>
      </c>
      <c r="B1" s="130"/>
      <c r="C1" s="130"/>
      <c r="D1" s="130"/>
      <c r="E1" s="130"/>
      <c r="F1" s="130"/>
    </row>
    <row r="2" spans="1:6" s="36" customFormat="1" ht="15.75" customHeight="1">
      <c r="A2" s="130"/>
      <c r="B2" s="130"/>
      <c r="C2" s="130"/>
      <c r="D2" s="130"/>
      <c r="E2" s="130"/>
      <c r="F2" s="130"/>
    </row>
    <row r="3" spans="1:6" ht="15.75" customHeight="1">
      <c r="A3" s="130"/>
      <c r="B3" s="130"/>
      <c r="C3" s="130"/>
      <c r="D3" s="130"/>
      <c r="E3" s="130"/>
      <c r="F3" s="130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92" t="s">
        <v>200</v>
      </c>
      <c r="B5" s="94"/>
      <c r="C5" s="94"/>
      <c r="D5" s="1"/>
      <c r="E5" s="1"/>
      <c r="F5" s="1"/>
    </row>
    <row r="6" spans="1:6" ht="15.75" customHeight="1">
      <c r="A6" s="92" t="s">
        <v>201</v>
      </c>
      <c r="B6" s="95"/>
      <c r="C6" s="95"/>
      <c r="D6" s="142" t="s">
        <v>202</v>
      </c>
      <c r="E6" s="142"/>
      <c r="F6" s="142"/>
    </row>
    <row r="7" spans="1:6" ht="15.75" customHeight="1">
      <c r="A7" s="92" t="s">
        <v>203</v>
      </c>
      <c r="B7" s="1"/>
      <c r="C7" s="1"/>
      <c r="D7" s="143" t="str">
        <f>B10&amp;" - "&amp;B16&amp;" - "&amp;B18&amp;" "&amp;C18</f>
        <v>  -  -  </v>
      </c>
      <c r="E7" s="143"/>
      <c r="F7" s="143"/>
    </row>
    <row r="8" spans="1:6" ht="15.75" customHeight="1">
      <c r="A8" s="109" t="s">
        <v>534</v>
      </c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6" t="s">
        <v>204</v>
      </c>
      <c r="B10" s="133" t="str">
        <f>INDEX(Fahrzeuge!E10:G10,,Fahrzeuge!A10)</f>
        <v> </v>
      </c>
      <c r="C10" s="133"/>
      <c r="D10" s="1"/>
      <c r="E10" s="144"/>
      <c r="F10" s="144"/>
    </row>
    <row r="11" spans="1:6" ht="15.75" customHeight="1">
      <c r="A11" s="6" t="s">
        <v>205</v>
      </c>
      <c r="B11" s="133" t="str">
        <f>Fahrzeuge!H10</f>
        <v> </v>
      </c>
      <c r="C11" s="133"/>
      <c r="D11" s="1"/>
      <c r="E11" s="140" t="s">
        <v>510</v>
      </c>
      <c r="F11" s="141"/>
    </row>
    <row r="12" spans="1:6" ht="15.75" customHeight="1">
      <c r="A12" s="6" t="s">
        <v>206</v>
      </c>
      <c r="B12" s="144"/>
      <c r="C12" s="144"/>
      <c r="D12" s="1"/>
      <c r="E12" s="96"/>
      <c r="F12" s="97"/>
    </row>
    <row r="13" spans="1:6" ht="15.75" customHeight="1">
      <c r="A13" s="98" t="s">
        <v>5</v>
      </c>
      <c r="B13" s="133" t="str">
        <f>Dienststelle!B11</f>
        <v>Organisation</v>
      </c>
      <c r="C13" s="133"/>
      <c r="D13" s="1"/>
      <c r="E13" s="97"/>
      <c r="F13" s="99"/>
    </row>
    <row r="14" spans="1:6" ht="15.75" customHeight="1">
      <c r="A14" s="98" t="s">
        <v>207</v>
      </c>
      <c r="B14" s="144"/>
      <c r="C14" s="144"/>
      <c r="D14" s="1"/>
      <c r="E14" s="11" t="s">
        <v>192</v>
      </c>
      <c r="F14" s="1"/>
    </row>
    <row r="15" spans="1:6" ht="15.75" customHeight="1">
      <c r="A15" s="100" t="s">
        <v>7</v>
      </c>
      <c r="B15" s="145" t="str">
        <f>Dienststelle!B17</f>
        <v> </v>
      </c>
      <c r="C15" s="145"/>
      <c r="D15" s="1"/>
      <c r="E15" s="1"/>
      <c r="F15" s="91" t="s">
        <v>78</v>
      </c>
    </row>
    <row r="16" spans="1:6" ht="15.75" customHeight="1">
      <c r="A16" s="100" t="s">
        <v>208</v>
      </c>
      <c r="B16" s="146"/>
      <c r="C16" s="146"/>
      <c r="D16" s="1"/>
      <c r="E16" s="118" t="s">
        <v>635</v>
      </c>
      <c r="F16" s="31"/>
    </row>
    <row r="17" spans="1:6" ht="15.75" customHeight="1">
      <c r="A17" s="100" t="s">
        <v>209</v>
      </c>
      <c r="B17" s="113">
        <v>1</v>
      </c>
      <c r="C17" s="111" t="str">
        <f>IF(B17&lt;3,"Mindestbesatzung "&amp;B17,"Mindestbesatzung "&amp;INT(B17/3*2))</f>
        <v>Mindestbesatzung 1</v>
      </c>
      <c r="D17" s="1"/>
      <c r="E17" s="118" t="s">
        <v>613</v>
      </c>
      <c r="F17" s="31"/>
    </row>
    <row r="18" spans="1:6" ht="15.75" customHeight="1">
      <c r="A18" s="6" t="s">
        <v>210</v>
      </c>
      <c r="B18" s="112"/>
      <c r="C18" s="97"/>
      <c r="D18" s="1"/>
      <c r="E18" s="118" t="s">
        <v>615</v>
      </c>
      <c r="F18" s="31"/>
    </row>
    <row r="19" spans="1:6" ht="15.75" customHeight="1">
      <c r="A19" s="6" t="s">
        <v>526</v>
      </c>
      <c r="B19" s="9" t="e">
        <f>Fahrzeuge!N10</f>
        <v>#VALUE!</v>
      </c>
      <c r="C19" s="14"/>
      <c r="D19" s="1"/>
      <c r="E19" s="118" t="s">
        <v>614</v>
      </c>
      <c r="F19" s="31"/>
    </row>
    <row r="20" spans="1:6" ht="15.75" customHeight="1">
      <c r="A20" s="98" t="s">
        <v>511</v>
      </c>
      <c r="B20" s="101"/>
      <c r="C20" s="102"/>
      <c r="D20" s="1"/>
      <c r="E20" s="6" t="s">
        <v>197</v>
      </c>
      <c r="F20" s="31"/>
    </row>
    <row r="21" spans="1:6" ht="15.75" customHeight="1">
      <c r="A21" s="98" t="s">
        <v>512</v>
      </c>
      <c r="B21" s="101"/>
      <c r="C21" s="102"/>
      <c r="D21" s="1"/>
      <c r="E21" s="11" t="s">
        <v>198</v>
      </c>
      <c r="F21" s="1"/>
    </row>
    <row r="22" spans="1:6" ht="15.75" customHeight="1">
      <c r="A22" s="90"/>
      <c r="B22" s="97"/>
      <c r="C22" s="97"/>
      <c r="D22" s="1"/>
      <c r="E22" s="1"/>
      <c r="F22" s="91" t="s">
        <v>78</v>
      </c>
    </row>
    <row r="23" spans="1:6" ht="15.75" customHeight="1">
      <c r="A23" s="3"/>
      <c r="B23" s="1"/>
      <c r="C23" s="1"/>
      <c r="D23" s="1"/>
      <c r="E23" s="6" t="s">
        <v>520</v>
      </c>
      <c r="F23" s="31"/>
    </row>
    <row r="24" spans="1:6" ht="15.75" customHeight="1">
      <c r="A24" s="4" t="s">
        <v>74</v>
      </c>
      <c r="B24" s="1"/>
      <c r="C24" s="1"/>
      <c r="D24" s="1"/>
      <c r="E24" s="4" t="s">
        <v>75</v>
      </c>
      <c r="F24" s="1"/>
    </row>
    <row r="25" spans="1:6" ht="15.75" customHeight="1">
      <c r="A25" s="11" t="s">
        <v>76</v>
      </c>
      <c r="B25" s="1"/>
      <c r="C25" s="1"/>
      <c r="D25" s="1"/>
      <c r="E25" s="11" t="s">
        <v>77</v>
      </c>
      <c r="F25" s="1"/>
    </row>
    <row r="26" spans="1:6" ht="15.75" customHeight="1">
      <c r="A26" s="1"/>
      <c r="B26" s="91" t="s">
        <v>78</v>
      </c>
      <c r="C26" s="5"/>
      <c r="D26" s="1"/>
      <c r="E26" s="92" t="s">
        <v>79</v>
      </c>
      <c r="F26" s="91" t="s">
        <v>78</v>
      </c>
    </row>
    <row r="27" spans="1:6" ht="15.75" customHeight="1">
      <c r="A27" s="118" t="s">
        <v>612</v>
      </c>
      <c r="B27" s="31"/>
      <c r="C27" s="1"/>
      <c r="D27" s="1"/>
      <c r="E27" s="6" t="s">
        <v>584</v>
      </c>
      <c r="F27" s="31"/>
    </row>
    <row r="28" spans="1:6" ht="15.75" customHeight="1">
      <c r="A28" s="118" t="s">
        <v>611</v>
      </c>
      <c r="B28" s="31"/>
      <c r="C28" s="1"/>
      <c r="D28" s="1"/>
      <c r="E28" s="6" t="s">
        <v>585</v>
      </c>
      <c r="F28" s="31"/>
    </row>
    <row r="29" spans="1:6" ht="15.75" customHeight="1">
      <c r="A29" s="6" t="s">
        <v>84</v>
      </c>
      <c r="B29" s="31"/>
      <c r="C29" s="1"/>
      <c r="D29" s="1"/>
      <c r="E29" s="120" t="s">
        <v>665</v>
      </c>
      <c r="F29" s="31"/>
    </row>
    <row r="30" spans="1:6" ht="15.75" customHeight="1">
      <c r="A30" s="118" t="s">
        <v>587</v>
      </c>
      <c r="B30" s="31"/>
      <c r="C30" s="1"/>
      <c r="D30" s="1"/>
      <c r="E30" s="86" t="s">
        <v>87</v>
      </c>
      <c r="F30" s="87"/>
    </row>
    <row r="31" spans="1:6" ht="15.75" customHeight="1">
      <c r="A31" s="118" t="s">
        <v>626</v>
      </c>
      <c r="B31" s="31"/>
      <c r="C31" s="1"/>
      <c r="D31" s="1"/>
      <c r="E31" s="118" t="s">
        <v>581</v>
      </c>
      <c r="F31" s="31"/>
    </row>
    <row r="32" spans="1:6" ht="15.75" customHeight="1">
      <c r="A32" s="6" t="s">
        <v>599</v>
      </c>
      <c r="B32" s="31"/>
      <c r="C32" s="1"/>
      <c r="D32" s="1"/>
      <c r="E32" s="118" t="s">
        <v>582</v>
      </c>
      <c r="F32" s="31"/>
    </row>
    <row r="33" spans="1:6" ht="15.75" customHeight="1">
      <c r="A33" s="6" t="s">
        <v>598</v>
      </c>
      <c r="B33" s="31"/>
      <c r="C33" s="1"/>
      <c r="D33" s="1"/>
      <c r="E33" s="118" t="s">
        <v>580</v>
      </c>
      <c r="F33" s="31"/>
    </row>
    <row r="34" spans="1:6" ht="15.75" customHeight="1">
      <c r="A34" s="6" t="s">
        <v>597</v>
      </c>
      <c r="B34" s="31"/>
      <c r="C34" s="1"/>
      <c r="D34" s="1"/>
      <c r="E34" s="118" t="s">
        <v>579</v>
      </c>
      <c r="F34" s="31"/>
    </row>
    <row r="35" spans="1:6" ht="15.75" customHeight="1">
      <c r="A35" s="118" t="s">
        <v>596</v>
      </c>
      <c r="B35" s="31"/>
      <c r="C35" s="1"/>
      <c r="D35" s="1"/>
      <c r="E35" s="11" t="s">
        <v>97</v>
      </c>
      <c r="F35" s="1"/>
    </row>
    <row r="36" spans="1:6" ht="15.75" customHeight="1">
      <c r="A36" s="118" t="s">
        <v>664</v>
      </c>
      <c r="B36" s="31"/>
      <c r="C36" s="1"/>
      <c r="D36" s="1"/>
      <c r="E36" s="1"/>
      <c r="F36" s="91" t="s">
        <v>78</v>
      </c>
    </row>
    <row r="37" spans="1:6" ht="15.75" customHeight="1">
      <c r="A37" s="6" t="s">
        <v>99</v>
      </c>
      <c r="B37" s="31"/>
      <c r="C37" s="1"/>
      <c r="D37" s="1"/>
      <c r="E37" s="118" t="s">
        <v>609</v>
      </c>
      <c r="F37" s="31"/>
    </row>
    <row r="38" spans="1:6" ht="15.75" customHeight="1">
      <c r="A38" s="4" t="s">
        <v>101</v>
      </c>
      <c r="B38" s="1"/>
      <c r="C38" s="1"/>
      <c r="D38" s="1"/>
      <c r="E38" s="118" t="s">
        <v>575</v>
      </c>
      <c r="F38" s="31"/>
    </row>
    <row r="39" spans="1:6" ht="15.75" customHeight="1">
      <c r="A39" s="11" t="s">
        <v>103</v>
      </c>
      <c r="B39" s="1"/>
      <c r="C39" s="1"/>
      <c r="D39" s="1"/>
      <c r="E39" s="11" t="s">
        <v>104</v>
      </c>
      <c r="F39" s="1"/>
    </row>
    <row r="40" spans="1:6" ht="15.75" customHeight="1">
      <c r="A40" s="1"/>
      <c r="B40" s="91" t="s">
        <v>78</v>
      </c>
      <c r="C40" s="1"/>
      <c r="D40" s="1"/>
      <c r="E40" s="1"/>
      <c r="F40" s="91" t="s">
        <v>78</v>
      </c>
    </row>
    <row r="41" spans="1:6" ht="15.75" customHeight="1">
      <c r="A41" s="118" t="s">
        <v>639</v>
      </c>
      <c r="B41" s="31"/>
      <c r="C41" s="1"/>
      <c r="D41" s="1"/>
      <c r="E41" s="118" t="s">
        <v>592</v>
      </c>
      <c r="F41" s="31"/>
    </row>
    <row r="42" spans="1:6" ht="15.75" customHeight="1">
      <c r="A42" s="118" t="s">
        <v>638</v>
      </c>
      <c r="B42" s="31"/>
      <c r="C42" s="1"/>
      <c r="D42" s="1"/>
      <c r="E42" s="4" t="s">
        <v>108</v>
      </c>
      <c r="F42" s="1"/>
    </row>
    <row r="43" spans="1:6" ht="15.75" customHeight="1">
      <c r="A43" s="93" t="s">
        <v>109</v>
      </c>
      <c r="B43" s="90"/>
      <c r="C43" s="1"/>
      <c r="D43" s="1"/>
      <c r="E43" s="11" t="s">
        <v>110</v>
      </c>
      <c r="F43" s="1"/>
    </row>
    <row r="44" spans="1:6" ht="15.75" customHeight="1">
      <c r="A44" s="1"/>
      <c r="B44" s="91" t="s">
        <v>78</v>
      </c>
      <c r="C44" s="1"/>
      <c r="D44" s="1"/>
      <c r="E44" s="92" t="s">
        <v>111</v>
      </c>
      <c r="F44" s="91" t="s">
        <v>78</v>
      </c>
    </row>
    <row r="45" spans="1:6" ht="15.75" customHeight="1">
      <c r="A45" s="118" t="s">
        <v>627</v>
      </c>
      <c r="B45" s="31"/>
      <c r="C45" s="1"/>
      <c r="D45" s="1"/>
      <c r="E45" s="6" t="s">
        <v>113</v>
      </c>
      <c r="F45" s="31"/>
    </row>
    <row r="46" spans="1:6" ht="15.75" customHeight="1">
      <c r="A46" s="118" t="s">
        <v>588</v>
      </c>
      <c r="B46" s="31"/>
      <c r="C46" s="1"/>
      <c r="D46" s="1"/>
      <c r="E46" s="118" t="s">
        <v>601</v>
      </c>
      <c r="F46" s="31"/>
    </row>
    <row r="47" spans="1:6" ht="15.75" customHeight="1">
      <c r="A47" s="6" t="s">
        <v>116</v>
      </c>
      <c r="B47" s="31"/>
      <c r="C47" s="1"/>
      <c r="D47" s="1"/>
      <c r="E47" s="118" t="s">
        <v>600</v>
      </c>
      <c r="F47" s="31"/>
    </row>
    <row r="48" spans="1:6" ht="15.75" customHeight="1">
      <c r="A48" s="6" t="s">
        <v>118</v>
      </c>
      <c r="B48" s="31"/>
      <c r="C48" s="1"/>
      <c r="D48" s="1"/>
      <c r="E48" s="118" t="s">
        <v>602</v>
      </c>
      <c r="F48" s="31"/>
    </row>
    <row r="49" spans="1:6" ht="15.75" customHeight="1">
      <c r="A49" s="4" t="s">
        <v>120</v>
      </c>
      <c r="B49" s="1"/>
      <c r="C49" s="1"/>
      <c r="D49" s="1"/>
      <c r="E49" s="118" t="s">
        <v>607</v>
      </c>
      <c r="F49" s="31"/>
    </row>
    <row r="50" spans="1:6" ht="15.75" customHeight="1">
      <c r="A50" s="11" t="s">
        <v>122</v>
      </c>
      <c r="B50" s="1"/>
      <c r="C50" s="1"/>
      <c r="D50" s="1"/>
      <c r="E50" s="118" t="s">
        <v>643</v>
      </c>
      <c r="F50" s="31"/>
    </row>
    <row r="51" spans="1:6" ht="15.75" customHeight="1">
      <c r="A51" s="1"/>
      <c r="B51" s="91" t="s">
        <v>78</v>
      </c>
      <c r="C51" s="1"/>
      <c r="D51" s="1"/>
      <c r="E51" s="118" t="s">
        <v>593</v>
      </c>
      <c r="F51" s="31"/>
    </row>
    <row r="52" spans="1:6" ht="15.75" customHeight="1">
      <c r="A52" s="6" t="s">
        <v>125</v>
      </c>
      <c r="B52" s="31"/>
      <c r="C52" s="1"/>
      <c r="D52" s="1"/>
      <c r="E52" s="118" t="s">
        <v>630</v>
      </c>
      <c r="F52" s="31"/>
    </row>
    <row r="53" spans="1:6" ht="15.75" customHeight="1">
      <c r="A53" s="118" t="s">
        <v>610</v>
      </c>
      <c r="B53" s="31"/>
      <c r="C53" s="1"/>
      <c r="D53" s="1"/>
      <c r="E53" s="118" t="s">
        <v>620</v>
      </c>
      <c r="F53" s="31"/>
    </row>
    <row r="54" spans="1:6" ht="15.75" customHeight="1">
      <c r="A54" s="11" t="s">
        <v>129</v>
      </c>
      <c r="B54" s="1"/>
      <c r="C54" s="1"/>
      <c r="D54" s="1"/>
      <c r="E54" s="86" t="s">
        <v>130</v>
      </c>
      <c r="F54" s="87"/>
    </row>
    <row r="55" spans="1:6" ht="15.75" customHeight="1">
      <c r="A55" s="1"/>
      <c r="B55" s="91" t="s">
        <v>78</v>
      </c>
      <c r="C55" s="1"/>
      <c r="D55" s="1"/>
      <c r="E55" s="118" t="s">
        <v>617</v>
      </c>
      <c r="F55" s="31"/>
    </row>
    <row r="56" spans="1:6" ht="15.75" customHeight="1">
      <c r="A56" s="6" t="s">
        <v>605</v>
      </c>
      <c r="B56" s="31"/>
      <c r="C56" s="1"/>
      <c r="D56" s="1"/>
      <c r="E56" s="118" t="s">
        <v>618</v>
      </c>
      <c r="F56" s="31"/>
    </row>
    <row r="57" spans="1:6" ht="15.75" customHeight="1">
      <c r="A57" s="119" t="s">
        <v>606</v>
      </c>
      <c r="B57" s="31"/>
      <c r="C57" s="1"/>
      <c r="D57" s="1"/>
      <c r="E57" s="118" t="s">
        <v>619</v>
      </c>
      <c r="F57" s="31"/>
    </row>
    <row r="58" spans="1:6" ht="15.75" customHeight="1">
      <c r="A58" s="6" t="s">
        <v>604</v>
      </c>
      <c r="B58" s="31"/>
      <c r="C58" s="1"/>
      <c r="D58" s="1"/>
      <c r="E58" s="118" t="s">
        <v>625</v>
      </c>
      <c r="F58" s="31"/>
    </row>
    <row r="59" spans="1:6" ht="15.75" customHeight="1">
      <c r="A59" s="6" t="s">
        <v>629</v>
      </c>
      <c r="B59" s="31"/>
      <c r="C59" s="1"/>
      <c r="D59" s="1"/>
      <c r="E59" s="11" t="s">
        <v>139</v>
      </c>
      <c r="F59" s="1"/>
    </row>
    <row r="60" spans="1:6" ht="15.75" customHeight="1">
      <c r="A60" s="6" t="s">
        <v>628</v>
      </c>
      <c r="B60" s="31"/>
      <c r="C60" s="1"/>
      <c r="D60" s="1"/>
      <c r="E60" s="1"/>
      <c r="F60" s="91" t="s">
        <v>78</v>
      </c>
    </row>
    <row r="61" spans="1:6" ht="15.75" customHeight="1">
      <c r="A61" s="11" t="s">
        <v>141</v>
      </c>
      <c r="B61" s="1"/>
      <c r="C61" s="1"/>
      <c r="D61" s="1"/>
      <c r="E61" s="118" t="s">
        <v>640</v>
      </c>
      <c r="F61" s="31"/>
    </row>
    <row r="62" spans="1:6" ht="15.75" customHeight="1">
      <c r="A62" s="1"/>
      <c r="B62" s="91" t="s">
        <v>78</v>
      </c>
      <c r="C62" s="1"/>
      <c r="D62" s="1"/>
      <c r="E62" s="118" t="s">
        <v>641</v>
      </c>
      <c r="F62" s="31"/>
    </row>
    <row r="63" spans="1:6" ht="15.75" customHeight="1">
      <c r="A63" s="6" t="s">
        <v>144</v>
      </c>
      <c r="B63" s="31"/>
      <c r="C63" s="1"/>
      <c r="D63" s="1"/>
      <c r="E63" s="118" t="s">
        <v>591</v>
      </c>
      <c r="F63" s="31"/>
    </row>
    <row r="64" spans="1:6" ht="15.75" customHeight="1">
      <c r="A64" s="6" t="s">
        <v>146</v>
      </c>
      <c r="B64" s="31"/>
      <c r="C64" s="1"/>
      <c r="D64" s="1"/>
      <c r="E64" s="4" t="s">
        <v>147</v>
      </c>
      <c r="F64" s="1"/>
    </row>
    <row r="65" spans="1:6" ht="15.75" customHeight="1">
      <c r="A65" s="6" t="s">
        <v>148</v>
      </c>
      <c r="B65" s="31"/>
      <c r="C65" s="1"/>
      <c r="D65" s="1"/>
      <c r="E65" s="92"/>
      <c r="F65" s="91" t="s">
        <v>78</v>
      </c>
    </row>
    <row r="66" spans="1:6" ht="15.75" customHeight="1">
      <c r="A66" s="6" t="s">
        <v>149</v>
      </c>
      <c r="B66" s="31"/>
      <c r="C66" s="1"/>
      <c r="D66" s="1"/>
      <c r="E66" s="118" t="s">
        <v>608</v>
      </c>
      <c r="F66" s="31"/>
    </row>
    <row r="67" spans="1:6" ht="15.75" customHeight="1">
      <c r="A67" s="4" t="s">
        <v>151</v>
      </c>
      <c r="B67" s="1"/>
      <c r="C67" s="1"/>
      <c r="D67" s="1"/>
      <c r="E67" s="6" t="s">
        <v>152</v>
      </c>
      <c r="F67" s="31"/>
    </row>
    <row r="68" spans="1:6" ht="15.75" customHeight="1">
      <c r="A68" s="11" t="s">
        <v>153</v>
      </c>
      <c r="B68" s="1"/>
      <c r="C68" s="1"/>
      <c r="D68" s="1"/>
      <c r="E68" s="6" t="s">
        <v>521</v>
      </c>
      <c r="F68" s="31"/>
    </row>
    <row r="69" spans="1:6" ht="15.75" customHeight="1">
      <c r="A69" s="1"/>
      <c r="B69" s="91" t="s">
        <v>78</v>
      </c>
      <c r="C69" s="1"/>
      <c r="D69" s="1"/>
      <c r="E69" s="6" t="s">
        <v>155</v>
      </c>
      <c r="F69" s="31"/>
    </row>
    <row r="70" spans="1:6" ht="15.75" customHeight="1">
      <c r="A70" s="6" t="s">
        <v>576</v>
      </c>
      <c r="B70" s="31"/>
      <c r="C70" s="1"/>
      <c r="D70" s="1"/>
      <c r="E70" s="6" t="s">
        <v>157</v>
      </c>
      <c r="F70" s="31"/>
    </row>
    <row r="71" spans="1:6" ht="15.75" customHeight="1">
      <c r="A71" s="118" t="s">
        <v>603</v>
      </c>
      <c r="B71" s="31"/>
      <c r="C71" s="1"/>
      <c r="D71" s="1"/>
      <c r="E71" s="118" t="s">
        <v>642</v>
      </c>
      <c r="F71" s="31"/>
    </row>
    <row r="72" spans="1:6" ht="15.75" customHeight="1">
      <c r="A72" s="11" t="s">
        <v>160</v>
      </c>
      <c r="B72" s="1"/>
      <c r="C72" s="1"/>
      <c r="D72" s="1"/>
      <c r="E72" s="4" t="s">
        <v>161</v>
      </c>
      <c r="F72" s="1"/>
    </row>
    <row r="73" spans="1:6" ht="15.75" customHeight="1">
      <c r="A73" s="1"/>
      <c r="B73" s="91" t="s">
        <v>78</v>
      </c>
      <c r="C73" s="1"/>
      <c r="D73" s="1"/>
      <c r="E73" s="11" t="s">
        <v>162</v>
      </c>
      <c r="F73" s="1"/>
    </row>
    <row r="74" spans="1:6" ht="15.75" customHeight="1">
      <c r="A74" s="6" t="s">
        <v>163</v>
      </c>
      <c r="B74" s="31"/>
      <c r="C74" s="1"/>
      <c r="D74" s="1"/>
      <c r="E74" s="1"/>
      <c r="F74" s="91" t="s">
        <v>78</v>
      </c>
    </row>
    <row r="75" spans="1:6" ht="15.75" customHeight="1">
      <c r="A75" s="11" t="s">
        <v>164</v>
      </c>
      <c r="B75" s="1"/>
      <c r="C75" s="1"/>
      <c r="D75" s="1"/>
      <c r="E75" s="118" t="s">
        <v>578</v>
      </c>
      <c r="F75" s="31"/>
    </row>
    <row r="76" spans="1:6" ht="15.75" customHeight="1">
      <c r="A76" s="1"/>
      <c r="B76" s="91" t="s">
        <v>78</v>
      </c>
      <c r="C76" s="1"/>
      <c r="D76" s="1"/>
      <c r="E76" s="11" t="s">
        <v>166</v>
      </c>
      <c r="F76" s="1"/>
    </row>
    <row r="77" spans="1:6" ht="15.75" customHeight="1">
      <c r="A77" s="118" t="s">
        <v>589</v>
      </c>
      <c r="B77" s="31"/>
      <c r="C77" s="1"/>
      <c r="D77" s="1"/>
      <c r="E77" s="1"/>
      <c r="F77" s="91" t="s">
        <v>78</v>
      </c>
    </row>
    <row r="78" spans="1:6" ht="15.75" customHeight="1">
      <c r="A78" s="118" t="s">
        <v>590</v>
      </c>
      <c r="B78" s="31"/>
      <c r="C78" s="1"/>
      <c r="D78" s="1"/>
      <c r="E78" s="118" t="s">
        <v>594</v>
      </c>
      <c r="F78" s="31"/>
    </row>
    <row r="79" spans="1:6" ht="15.75" customHeight="1">
      <c r="A79" s="11" t="s">
        <v>170</v>
      </c>
      <c r="B79" s="1"/>
      <c r="C79" s="1"/>
      <c r="D79" s="1"/>
      <c r="E79" s="118" t="s">
        <v>621</v>
      </c>
      <c r="F79" s="31"/>
    </row>
    <row r="80" spans="1:6" ht="15.75" customHeight="1">
      <c r="A80" s="1"/>
      <c r="B80" s="91" t="s">
        <v>78</v>
      </c>
      <c r="C80" s="1"/>
      <c r="D80" s="1"/>
      <c r="E80" s="118" t="s">
        <v>622</v>
      </c>
      <c r="F80" s="31"/>
    </row>
    <row r="81" spans="1:6" ht="15.75" customHeight="1">
      <c r="A81" s="118" t="s">
        <v>632</v>
      </c>
      <c r="B81" s="31"/>
      <c r="C81" s="1"/>
      <c r="D81" s="1"/>
      <c r="E81" s="118" t="s">
        <v>623</v>
      </c>
      <c r="F81" s="31"/>
    </row>
    <row r="82" spans="1:6" ht="15.75" customHeight="1">
      <c r="A82" s="118" t="s">
        <v>633</v>
      </c>
      <c r="B82" s="31"/>
      <c r="C82" s="1"/>
      <c r="D82" s="1"/>
      <c r="E82" s="118" t="s">
        <v>636</v>
      </c>
      <c r="F82" s="31"/>
    </row>
    <row r="83" spans="1:6" ht="15.75" customHeight="1">
      <c r="A83" s="118" t="s">
        <v>616</v>
      </c>
      <c r="B83" s="31"/>
      <c r="C83" s="1"/>
      <c r="D83" s="1"/>
      <c r="E83" s="11" t="s">
        <v>178</v>
      </c>
      <c r="F83" s="1"/>
    </row>
    <row r="84" spans="1:6" ht="15.75" customHeight="1">
      <c r="A84" s="118" t="s">
        <v>634</v>
      </c>
      <c r="B84" s="31"/>
      <c r="C84" s="1"/>
      <c r="D84" s="1"/>
      <c r="E84" s="1"/>
      <c r="F84" s="91" t="s">
        <v>78</v>
      </c>
    </row>
    <row r="85" spans="1:6" ht="15.75" customHeight="1">
      <c r="A85" s="11" t="s">
        <v>180</v>
      </c>
      <c r="B85" s="1"/>
      <c r="C85" s="1"/>
      <c r="D85" s="1"/>
      <c r="E85" s="118" t="s">
        <v>577</v>
      </c>
      <c r="F85" s="31"/>
    </row>
    <row r="86" spans="1:6" ht="15.75" customHeight="1">
      <c r="A86" s="1"/>
      <c r="B86" s="91" t="s">
        <v>78</v>
      </c>
      <c r="C86" s="1"/>
      <c r="D86" s="1"/>
      <c r="E86" s="118" t="s">
        <v>637</v>
      </c>
      <c r="F86" s="31"/>
    </row>
    <row r="87" spans="1:6" ht="15.75" customHeight="1">
      <c r="A87" s="118" t="s">
        <v>631</v>
      </c>
      <c r="B87" s="31"/>
      <c r="C87" s="1"/>
      <c r="D87" s="1"/>
      <c r="E87" s="11" t="s">
        <v>184</v>
      </c>
      <c r="F87" s="1"/>
    </row>
    <row r="88" spans="1:6" ht="15.75" customHeight="1">
      <c r="A88" s="1"/>
      <c r="B88" s="1"/>
      <c r="C88" s="1"/>
      <c r="D88" s="1"/>
      <c r="E88" s="1"/>
      <c r="F88" s="91" t="s">
        <v>78</v>
      </c>
    </row>
    <row r="89" spans="1:6" ht="15.75" customHeight="1">
      <c r="A89" s="4" t="s">
        <v>185</v>
      </c>
      <c r="B89" s="1"/>
      <c r="C89" s="1"/>
      <c r="D89" s="1"/>
      <c r="E89" s="118" t="s">
        <v>583</v>
      </c>
      <c r="F89" s="31"/>
    </row>
    <row r="90" spans="1:6" ht="15.75" customHeight="1">
      <c r="A90" s="11" t="s">
        <v>187</v>
      </c>
      <c r="B90" s="1"/>
      <c r="C90" s="1"/>
      <c r="D90" s="1"/>
      <c r="E90" s="118" t="s">
        <v>586</v>
      </c>
      <c r="F90" s="31"/>
    </row>
    <row r="91" spans="1:6" ht="15.75" customHeight="1">
      <c r="A91" s="1"/>
      <c r="B91" s="91" t="s">
        <v>78</v>
      </c>
      <c r="C91" s="1"/>
      <c r="D91" s="1"/>
      <c r="E91" s="1"/>
      <c r="F91" s="1"/>
    </row>
    <row r="92" spans="1:6" ht="15.75" customHeight="1">
      <c r="A92" s="6" t="s">
        <v>189</v>
      </c>
      <c r="B92" s="31"/>
      <c r="C92" s="1"/>
      <c r="D92" s="1"/>
      <c r="E92" s="1"/>
      <c r="F92" s="1"/>
    </row>
    <row r="93" spans="1:6" ht="15.75" customHeight="1">
      <c r="A93" s="6" t="s">
        <v>595</v>
      </c>
      <c r="B93" s="31"/>
      <c r="C93" s="1"/>
      <c r="D93" s="1"/>
      <c r="E93" s="1"/>
      <c r="F93" s="1"/>
    </row>
    <row r="94" spans="1:6" ht="15.75" customHeight="1">
      <c r="A94" s="118" t="s">
        <v>624</v>
      </c>
      <c r="B94" s="3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1" t="s">
        <v>644</v>
      </c>
      <c r="B96" s="1"/>
      <c r="C96" s="1"/>
      <c r="D96" s="1"/>
      <c r="E96" s="11" t="s">
        <v>644</v>
      </c>
      <c r="F96" s="1"/>
    </row>
    <row r="97" spans="1:6" ht="15.75" customHeight="1">
      <c r="A97" s="1"/>
      <c r="B97" s="91" t="s">
        <v>78</v>
      </c>
      <c r="C97" s="5"/>
      <c r="D97" s="1"/>
      <c r="E97" s="92"/>
      <c r="F97" s="91" t="s">
        <v>78</v>
      </c>
    </row>
    <row r="98" spans="1:6" ht="15.75" customHeight="1">
      <c r="A98" s="118" t="s">
        <v>645</v>
      </c>
      <c r="B98" s="31"/>
      <c r="C98" s="1"/>
      <c r="D98" s="1"/>
      <c r="E98" s="118" t="s">
        <v>659</v>
      </c>
      <c r="F98" s="31"/>
    </row>
    <row r="99" spans="1:6" ht="15.75" customHeight="1">
      <c r="A99" s="118" t="s">
        <v>646</v>
      </c>
      <c r="B99" s="31"/>
      <c r="C99" s="1"/>
      <c r="D99" s="1"/>
      <c r="E99" s="118" t="s">
        <v>660</v>
      </c>
      <c r="F99" s="31"/>
    </row>
    <row r="100" spans="1:6" ht="15.75" customHeight="1">
      <c r="A100" s="118" t="s">
        <v>647</v>
      </c>
      <c r="B100" s="31"/>
      <c r="C100" s="1"/>
      <c r="D100" s="1"/>
      <c r="E100" s="118" t="s">
        <v>661</v>
      </c>
      <c r="F100" s="31"/>
    </row>
    <row r="101" spans="1:6" ht="15.75" customHeight="1">
      <c r="A101" s="118" t="s">
        <v>648</v>
      </c>
      <c r="B101" s="31"/>
      <c r="C101" s="1"/>
      <c r="D101" s="1"/>
      <c r="E101" s="118" t="s">
        <v>662</v>
      </c>
      <c r="F101" s="31"/>
    </row>
    <row r="102" spans="1:6" ht="15.75" customHeight="1">
      <c r="A102" s="118" t="s">
        <v>649</v>
      </c>
      <c r="B102" s="31"/>
      <c r="C102" s="1"/>
      <c r="D102" s="1"/>
      <c r="E102" s="118" t="s">
        <v>663</v>
      </c>
      <c r="F102" s="31"/>
    </row>
    <row r="103" spans="1:6" ht="15.75" customHeight="1">
      <c r="A103" s="118" t="s">
        <v>650</v>
      </c>
      <c r="B103" s="31"/>
      <c r="C103" s="1"/>
      <c r="D103" s="1"/>
      <c r="E103" s="118" t="s">
        <v>666</v>
      </c>
      <c r="F103" s="31"/>
    </row>
    <row r="104" spans="1:6" ht="15.75" customHeight="1">
      <c r="A104" s="118" t="s">
        <v>651</v>
      </c>
      <c r="B104" s="31"/>
      <c r="C104" s="1"/>
      <c r="D104" s="1"/>
      <c r="E104" s="118" t="s">
        <v>667</v>
      </c>
      <c r="F104" s="31"/>
    </row>
    <row r="105" spans="1:6" ht="15.75" customHeight="1">
      <c r="A105" s="118" t="s">
        <v>652</v>
      </c>
      <c r="B105" s="31"/>
      <c r="C105" s="1"/>
      <c r="D105" s="1"/>
      <c r="E105" s="118" t="s">
        <v>668</v>
      </c>
      <c r="F105" s="31"/>
    </row>
    <row r="106" spans="1:6" ht="15.75" customHeight="1">
      <c r="A106" s="118" t="s">
        <v>653</v>
      </c>
      <c r="B106" s="31"/>
      <c r="C106" s="1"/>
      <c r="D106" s="1"/>
      <c r="E106" s="118" t="s">
        <v>669</v>
      </c>
      <c r="F106" s="31"/>
    </row>
    <row r="107" spans="1:6" ht="15.75" customHeight="1">
      <c r="A107" s="118" t="s">
        <v>654</v>
      </c>
      <c r="B107" s="31"/>
      <c r="C107" s="1"/>
      <c r="D107" s="1"/>
      <c r="E107" s="118" t="s">
        <v>670</v>
      </c>
      <c r="F107" s="31"/>
    </row>
    <row r="108" spans="1:6" ht="15.75" customHeight="1">
      <c r="A108" s="118" t="s">
        <v>655</v>
      </c>
      <c r="B108" s="31"/>
      <c r="C108" s="1"/>
      <c r="D108" s="1"/>
      <c r="E108" s="118" t="s">
        <v>671</v>
      </c>
      <c r="F108" s="31"/>
    </row>
    <row r="109" spans="1:6" ht="15.75" customHeight="1">
      <c r="A109" s="118" t="s">
        <v>656</v>
      </c>
      <c r="B109" s="31"/>
      <c r="C109" s="1"/>
      <c r="D109" s="1"/>
      <c r="E109" s="118" t="s">
        <v>672</v>
      </c>
      <c r="F109" s="31"/>
    </row>
    <row r="110" spans="1:6" ht="15.75" customHeight="1">
      <c r="A110" s="118" t="s">
        <v>657</v>
      </c>
      <c r="B110" s="31"/>
      <c r="C110" s="1"/>
      <c r="D110" s="1"/>
      <c r="E110" s="118" t="s">
        <v>673</v>
      </c>
      <c r="F110" s="31"/>
    </row>
    <row r="111" spans="1:6" ht="15.75" customHeight="1">
      <c r="A111" s="118" t="s">
        <v>658</v>
      </c>
      <c r="B111" s="31"/>
      <c r="C111" s="1"/>
      <c r="D111" s="1"/>
      <c r="E111" s="118" t="s">
        <v>674</v>
      </c>
      <c r="F111" s="31"/>
    </row>
  </sheetData>
  <sheetProtection password="DCDB" sheet="1" objects="1" scenarios="1"/>
  <mergeCells count="12">
    <mergeCell ref="E11:F11"/>
    <mergeCell ref="A1:F3"/>
    <mergeCell ref="D6:F6"/>
    <mergeCell ref="D7:F7"/>
    <mergeCell ref="B10:C10"/>
    <mergeCell ref="E10:F10"/>
    <mergeCell ref="B15:C15"/>
    <mergeCell ref="B16:C16"/>
    <mergeCell ref="B11:C11"/>
    <mergeCell ref="B12:C12"/>
    <mergeCell ref="B13:C13"/>
    <mergeCell ref="B14:C14"/>
  </mergeCells>
  <printOptions/>
  <pageMargins left="0.6597222222222222" right="0.2798611111111111" top="0.4097222222222222" bottom="0.4701388888888889" header="0.5118055555555555" footer="0.5118055555555555"/>
  <pageSetup horizontalDpi="300" verticalDpi="3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Mark Weigandt</cp:lastModifiedBy>
  <cp:lastPrinted>2009-09-10T07:51:13Z</cp:lastPrinted>
  <dcterms:created xsi:type="dcterms:W3CDTF">2009-06-09T07:36:44Z</dcterms:created>
  <dcterms:modified xsi:type="dcterms:W3CDTF">2013-12-30T08:36:34Z</dcterms:modified>
  <cp:category/>
  <cp:version/>
  <cp:contentType/>
  <cp:contentStatus/>
</cp:coreProperties>
</file>